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 defaultThemeVersion="124226"/>
  <bookViews>
    <workbookView xWindow="-15" yWindow="-15" windowWidth="9690" windowHeight="6195" tabRatio="599" firstSheet="2" activeTab="10"/>
  </bookViews>
  <sheets>
    <sheet name="ENERO" sheetId="4" r:id="rId1"/>
    <sheet name="FEBRERO" sheetId="1" r:id="rId2"/>
    <sheet name="MARZO" sheetId="2" r:id="rId3"/>
    <sheet name="ABRIL" sheetId="3" r:id="rId4"/>
    <sheet name="MAYO" sheetId="5" r:id="rId5"/>
    <sheet name="JUNIO" sheetId="6" r:id="rId6"/>
    <sheet name="JULIO" sheetId="7" r:id="rId7"/>
    <sheet name="AGOSTO" sheetId="8" r:id="rId8"/>
    <sheet name="SEPTIEMBRE" sheetId="9" r:id="rId9"/>
    <sheet name="OCTUBRE" sheetId="10" r:id="rId10"/>
    <sheet name="NOVIEMBRE" sheetId="11" r:id="rId11"/>
    <sheet name="DICIEMBRE" sheetId="12" r:id="rId12"/>
  </sheets>
  <definedNames>
    <definedName name="_xlnm.Print_Area" localSheetId="3">ABRIL!$A$1:$AB$60</definedName>
    <definedName name="_xlnm.Print_Area" localSheetId="0">ENERO!$A$1:$AB$60</definedName>
    <definedName name="_xlnm.Print_Area" localSheetId="1">FEBRERO!$A$1:$AB$60</definedName>
    <definedName name="_xlnm.Print_Area" localSheetId="5">JUNIO!$A$1:$AB$60</definedName>
    <definedName name="_xlnm.Print_Area" localSheetId="2">MARZO!$A$1:$AB$60</definedName>
    <definedName name="_xlnm.Print_Area" localSheetId="4">MAYO!$A$1:$AB$60</definedName>
  </definedNames>
  <calcPr calcId="144525"/>
</workbook>
</file>

<file path=xl/calcChain.xml><?xml version="1.0" encoding="utf-8"?>
<calcChain xmlns="http://schemas.openxmlformats.org/spreadsheetml/2006/main">
  <c r="AB60" i="12" l="1"/>
  <c r="AA60" i="12"/>
  <c r="Z60" i="12"/>
  <c r="Y60" i="12"/>
  <c r="X60" i="12"/>
  <c r="W60" i="12"/>
  <c r="U60" i="12"/>
  <c r="T60" i="12"/>
  <c r="S60" i="12"/>
  <c r="Q60" i="12"/>
  <c r="P60" i="12"/>
  <c r="O60" i="12"/>
  <c r="N60" i="12"/>
  <c r="M60" i="12"/>
  <c r="L60" i="12"/>
  <c r="K60" i="12"/>
  <c r="J60" i="12"/>
  <c r="I60" i="12"/>
  <c r="H60" i="12"/>
  <c r="G60" i="12"/>
  <c r="F60" i="12"/>
  <c r="D60" i="12"/>
  <c r="C60" i="12"/>
  <c r="B60" i="12"/>
  <c r="AB59" i="12"/>
  <c r="AA59" i="12"/>
  <c r="Z59" i="12"/>
  <c r="Y59" i="12"/>
  <c r="X59" i="12"/>
  <c r="W59" i="12"/>
  <c r="U59" i="12"/>
  <c r="T59" i="12"/>
  <c r="S59" i="12"/>
  <c r="Q59" i="12"/>
  <c r="P59" i="12"/>
  <c r="O59" i="12"/>
  <c r="N59" i="12"/>
  <c r="M59" i="12"/>
  <c r="L59" i="12"/>
  <c r="K59" i="12"/>
  <c r="J59" i="12"/>
  <c r="I59" i="12"/>
  <c r="H59" i="12"/>
  <c r="G59" i="12"/>
  <c r="F59" i="12"/>
  <c r="D59" i="12"/>
  <c r="C59" i="12"/>
  <c r="B59" i="12"/>
  <c r="AB58" i="12"/>
  <c r="AA58" i="12"/>
  <c r="Z58" i="12"/>
  <c r="Y58" i="12"/>
  <c r="X58" i="12"/>
  <c r="W58" i="12"/>
  <c r="U58" i="12"/>
  <c r="T58" i="12"/>
  <c r="S58" i="12"/>
  <c r="Q58" i="12"/>
  <c r="P58" i="12"/>
  <c r="O58" i="12"/>
  <c r="N58" i="12"/>
  <c r="M58" i="12"/>
  <c r="L58" i="12"/>
  <c r="K58" i="12"/>
  <c r="J58" i="12"/>
  <c r="I58" i="12"/>
  <c r="H58" i="12"/>
  <c r="G58" i="12"/>
  <c r="F58" i="12"/>
  <c r="D58" i="12"/>
  <c r="C58" i="12"/>
  <c r="B58" i="12"/>
  <c r="AB57" i="12"/>
  <c r="AA57" i="12"/>
  <c r="Z57" i="12"/>
  <c r="Y57" i="12"/>
  <c r="X57" i="12"/>
  <c r="W57" i="12"/>
  <c r="U57" i="12"/>
  <c r="T57" i="12"/>
  <c r="S57" i="12"/>
  <c r="Q57" i="12"/>
  <c r="P57" i="12"/>
  <c r="O57" i="12"/>
  <c r="N57" i="12"/>
  <c r="M57" i="12"/>
  <c r="L57" i="12"/>
  <c r="K57" i="12"/>
  <c r="J57" i="12"/>
  <c r="I57" i="12"/>
  <c r="H57" i="12"/>
  <c r="G57" i="12"/>
  <c r="F57" i="12"/>
  <c r="D57" i="12"/>
  <c r="C57" i="12"/>
  <c r="B57" i="12"/>
  <c r="AB55" i="12"/>
  <c r="AA55" i="12"/>
  <c r="Z55" i="12"/>
  <c r="Y55" i="12"/>
  <c r="X55" i="12"/>
  <c r="W55" i="12"/>
  <c r="U55" i="12"/>
  <c r="T55" i="12"/>
  <c r="S55" i="12"/>
  <c r="Q55" i="12"/>
  <c r="P55" i="12"/>
  <c r="O55" i="12"/>
  <c r="N55" i="12"/>
  <c r="M55" i="12"/>
  <c r="L55" i="12"/>
  <c r="K55" i="12"/>
  <c r="J55" i="12"/>
  <c r="I55" i="12"/>
  <c r="H55" i="12"/>
  <c r="G55" i="12"/>
  <c r="F55" i="12"/>
  <c r="D55" i="12"/>
  <c r="C55" i="12"/>
  <c r="B55" i="12"/>
  <c r="AB54" i="12"/>
  <c r="AA54" i="12"/>
  <c r="Z54" i="12"/>
  <c r="Y54" i="12"/>
  <c r="X54" i="12"/>
  <c r="W54" i="12"/>
  <c r="U54" i="12"/>
  <c r="T54" i="12"/>
  <c r="S54" i="12"/>
  <c r="Q54" i="12"/>
  <c r="P54" i="12"/>
  <c r="O54" i="12"/>
  <c r="N54" i="12"/>
  <c r="M54" i="12"/>
  <c r="L54" i="12"/>
  <c r="K54" i="12"/>
  <c r="J54" i="12"/>
  <c r="I54" i="12"/>
  <c r="H54" i="12"/>
  <c r="G54" i="12"/>
  <c r="F54" i="12"/>
  <c r="D54" i="12"/>
  <c r="C54" i="12"/>
  <c r="B54" i="12"/>
  <c r="AB53" i="12"/>
  <c r="AA53" i="12"/>
  <c r="Z53" i="12"/>
  <c r="Y53" i="12"/>
  <c r="X53" i="12"/>
  <c r="W53" i="12"/>
  <c r="U53" i="12"/>
  <c r="T53" i="12"/>
  <c r="S53" i="12"/>
  <c r="Q53" i="12"/>
  <c r="P53" i="12"/>
  <c r="O53" i="12"/>
  <c r="N53" i="12"/>
  <c r="M53" i="12"/>
  <c r="L53" i="12"/>
  <c r="K53" i="12"/>
  <c r="J53" i="12"/>
  <c r="I53" i="12"/>
  <c r="H53" i="12"/>
  <c r="G53" i="12"/>
  <c r="F53" i="12"/>
  <c r="D53" i="12"/>
  <c r="C53" i="12"/>
  <c r="B53" i="12"/>
  <c r="AB52" i="12"/>
  <c r="AA52" i="12"/>
  <c r="Z52" i="12"/>
  <c r="Y52" i="12"/>
  <c r="X52" i="12"/>
  <c r="W52" i="12"/>
  <c r="U52" i="12"/>
  <c r="T52" i="12"/>
  <c r="S52" i="12"/>
  <c r="Q52" i="12"/>
  <c r="P52" i="12"/>
  <c r="O52" i="12"/>
  <c r="N52" i="12"/>
  <c r="M52" i="12"/>
  <c r="L52" i="12"/>
  <c r="K52" i="12"/>
  <c r="J52" i="12"/>
  <c r="I52" i="12"/>
  <c r="H52" i="12"/>
  <c r="G52" i="12"/>
  <c r="F52" i="12"/>
  <c r="D52" i="12"/>
  <c r="C52" i="12"/>
  <c r="B52" i="12"/>
  <c r="R51" i="12"/>
  <c r="AB50" i="12"/>
  <c r="AA50" i="12"/>
  <c r="Z50" i="12"/>
  <c r="Y50" i="12"/>
  <c r="X50" i="12"/>
  <c r="W50" i="12"/>
  <c r="U50" i="12"/>
  <c r="T50" i="12"/>
  <c r="S50" i="12"/>
  <c r="Q50" i="12"/>
  <c r="P50" i="12"/>
  <c r="R50" i="12" s="1"/>
  <c r="O50" i="12"/>
  <c r="N50" i="12"/>
  <c r="M50" i="12"/>
  <c r="L50" i="12"/>
  <c r="K50" i="12"/>
  <c r="J50" i="12"/>
  <c r="I50" i="12"/>
  <c r="H50" i="12"/>
  <c r="G50" i="12"/>
  <c r="F50" i="12"/>
  <c r="D50" i="12"/>
  <c r="C50" i="12"/>
  <c r="B50" i="12"/>
  <c r="AB49" i="12"/>
  <c r="AA49" i="12"/>
  <c r="Z49" i="12"/>
  <c r="Y49" i="12"/>
  <c r="X49" i="12"/>
  <c r="W49" i="12"/>
  <c r="U49" i="12"/>
  <c r="T49" i="12"/>
  <c r="S49" i="12"/>
  <c r="Q49" i="12"/>
  <c r="P49" i="12"/>
  <c r="R49" i="12" s="1"/>
  <c r="O49" i="12"/>
  <c r="N49" i="12"/>
  <c r="M49" i="12"/>
  <c r="L49" i="12"/>
  <c r="K49" i="12"/>
  <c r="J49" i="12"/>
  <c r="I49" i="12"/>
  <c r="H49" i="12"/>
  <c r="G49" i="12"/>
  <c r="F49" i="12"/>
  <c r="D49" i="12"/>
  <c r="C49" i="12"/>
  <c r="B49" i="12"/>
  <c r="AB48" i="12"/>
  <c r="AA48" i="12"/>
  <c r="Z48" i="12"/>
  <c r="Y48" i="12"/>
  <c r="X48" i="12"/>
  <c r="W48" i="12"/>
  <c r="U48" i="12"/>
  <c r="T48" i="12"/>
  <c r="S48" i="12"/>
  <c r="Q48" i="12"/>
  <c r="P48" i="12"/>
  <c r="R48" i="12" s="1"/>
  <c r="O48" i="12"/>
  <c r="N48" i="12"/>
  <c r="M48" i="12"/>
  <c r="L48" i="12"/>
  <c r="K48" i="12"/>
  <c r="J48" i="12"/>
  <c r="I48" i="12"/>
  <c r="H48" i="12"/>
  <c r="G48" i="12"/>
  <c r="F48" i="12"/>
  <c r="D48" i="12"/>
  <c r="C48" i="12"/>
  <c r="B48" i="12"/>
  <c r="AB47" i="12"/>
  <c r="AA47" i="12"/>
  <c r="Z47" i="12"/>
  <c r="Y47" i="12"/>
  <c r="X47" i="12"/>
  <c r="W47" i="12"/>
  <c r="U47" i="12"/>
  <c r="T47" i="12"/>
  <c r="S47" i="12"/>
  <c r="Q47" i="12"/>
  <c r="P47" i="12"/>
  <c r="R47" i="12" s="1"/>
  <c r="O47" i="12"/>
  <c r="N47" i="12"/>
  <c r="L47" i="12"/>
  <c r="K47" i="12"/>
  <c r="J47" i="12"/>
  <c r="I47" i="12"/>
  <c r="H47" i="12"/>
  <c r="G47" i="12"/>
  <c r="F47" i="12"/>
  <c r="D47" i="12"/>
  <c r="C47" i="12"/>
  <c r="B47" i="12"/>
  <c r="R46" i="12"/>
  <c r="AM45" i="12"/>
  <c r="AB45" i="12"/>
  <c r="AA45" i="12"/>
  <c r="Z45" i="12"/>
  <c r="Y45" i="12"/>
  <c r="X45" i="12"/>
  <c r="W45" i="12"/>
  <c r="U45" i="12"/>
  <c r="T45" i="12"/>
  <c r="S45" i="12"/>
  <c r="Q45" i="12"/>
  <c r="P45" i="12"/>
  <c r="O45" i="12"/>
  <c r="N45" i="12"/>
  <c r="M45" i="12"/>
  <c r="L45" i="12"/>
  <c r="K45" i="12"/>
  <c r="J45" i="12"/>
  <c r="I45" i="12"/>
  <c r="H45" i="12"/>
  <c r="G45" i="12"/>
  <c r="F45" i="12"/>
  <c r="D45" i="12"/>
  <c r="C45" i="12"/>
  <c r="B45" i="12"/>
  <c r="AM44" i="12"/>
  <c r="AB44" i="12"/>
  <c r="AA44" i="12"/>
  <c r="Z44" i="12"/>
  <c r="Y44" i="12"/>
  <c r="X44" i="12"/>
  <c r="W44" i="12"/>
  <c r="U44" i="12"/>
  <c r="T44" i="12"/>
  <c r="S44" i="12"/>
  <c r="Q44" i="12"/>
  <c r="P44" i="12"/>
  <c r="O44" i="12"/>
  <c r="N44" i="12"/>
  <c r="M44" i="12"/>
  <c r="L44" i="12"/>
  <c r="K44" i="12"/>
  <c r="J44" i="12"/>
  <c r="I44" i="12"/>
  <c r="H44" i="12"/>
  <c r="G44" i="12"/>
  <c r="F44" i="12"/>
  <c r="D44" i="12"/>
  <c r="C44" i="12"/>
  <c r="B44" i="12"/>
  <c r="AM43" i="12"/>
  <c r="AB43" i="12"/>
  <c r="AA43" i="12"/>
  <c r="Z43" i="12"/>
  <c r="Y43" i="12"/>
  <c r="X43" i="12"/>
  <c r="W43" i="12"/>
  <c r="U43" i="12"/>
  <c r="T43" i="12"/>
  <c r="S43" i="12"/>
  <c r="Q43" i="12"/>
  <c r="P43" i="12"/>
  <c r="R43" i="12" s="1"/>
  <c r="O43" i="12"/>
  <c r="N43" i="12"/>
  <c r="M43" i="12"/>
  <c r="L43" i="12"/>
  <c r="K43" i="12"/>
  <c r="J43" i="12"/>
  <c r="I43" i="12"/>
  <c r="H43" i="12"/>
  <c r="G43" i="12"/>
  <c r="F43" i="12"/>
  <c r="D43" i="12"/>
  <c r="C43" i="12"/>
  <c r="B43" i="12"/>
  <c r="AM42" i="12"/>
  <c r="AB42" i="12"/>
  <c r="AA42" i="12"/>
  <c r="Z42" i="12"/>
  <c r="Y42" i="12"/>
  <c r="X42" i="12"/>
  <c r="W42" i="12"/>
  <c r="U42" i="12"/>
  <c r="T42" i="12"/>
  <c r="S42" i="12"/>
  <c r="Q42" i="12"/>
  <c r="P42" i="12"/>
  <c r="R42" i="12" s="1"/>
  <c r="O42" i="12"/>
  <c r="N42" i="12"/>
  <c r="M42" i="12"/>
  <c r="L42" i="12"/>
  <c r="K42" i="12"/>
  <c r="J42" i="12"/>
  <c r="I42" i="12"/>
  <c r="H42" i="12"/>
  <c r="G42" i="12"/>
  <c r="F42" i="12"/>
  <c r="D42" i="12"/>
  <c r="C42" i="12"/>
  <c r="B42" i="12"/>
  <c r="B40" i="12"/>
  <c r="V39" i="12"/>
  <c r="R39" i="12"/>
  <c r="E39" i="12"/>
  <c r="V38" i="12"/>
  <c r="R38" i="12"/>
  <c r="E38" i="12"/>
  <c r="V37" i="12"/>
  <c r="R37" i="12"/>
  <c r="E37" i="12"/>
  <c r="V36" i="12"/>
  <c r="R36" i="12"/>
  <c r="E36" i="12"/>
  <c r="V35" i="12"/>
  <c r="R35" i="12"/>
  <c r="E35" i="12"/>
  <c r="V34" i="12"/>
  <c r="R34" i="12"/>
  <c r="E34" i="12"/>
  <c r="V33" i="12"/>
  <c r="R33" i="12"/>
  <c r="E33" i="12"/>
  <c r="V32" i="12"/>
  <c r="R32" i="12"/>
  <c r="E32" i="12"/>
  <c r="V31" i="12"/>
  <c r="R31" i="12"/>
  <c r="E31" i="12"/>
  <c r="V30" i="12"/>
  <c r="R30" i="12"/>
  <c r="E30" i="12"/>
  <c r="V29" i="12"/>
  <c r="V60" i="12" s="1"/>
  <c r="R29" i="12"/>
  <c r="R60" i="12" s="1"/>
  <c r="E29" i="12"/>
  <c r="E59" i="12" s="1"/>
  <c r="V28" i="12"/>
  <c r="R28" i="12"/>
  <c r="E28" i="12"/>
  <c r="V27" i="12"/>
  <c r="R27" i="12"/>
  <c r="E27" i="12"/>
  <c r="V26" i="12"/>
  <c r="R26" i="12"/>
  <c r="E26" i="12"/>
  <c r="V25" i="12"/>
  <c r="R25" i="12"/>
  <c r="E25" i="12"/>
  <c r="V24" i="12"/>
  <c r="R24" i="12"/>
  <c r="E24" i="12"/>
  <c r="V23" i="12"/>
  <c r="R23" i="12"/>
  <c r="E23" i="12"/>
  <c r="V22" i="12"/>
  <c r="R22" i="12"/>
  <c r="E22" i="12"/>
  <c r="V21" i="12"/>
  <c r="R21" i="12"/>
  <c r="E21" i="12"/>
  <c r="V20" i="12"/>
  <c r="R20" i="12"/>
  <c r="E20" i="12"/>
  <c r="V19" i="12"/>
  <c r="V55" i="12" s="1"/>
  <c r="R19" i="12"/>
  <c r="R55" i="12" s="1"/>
  <c r="E19" i="12"/>
  <c r="E54" i="12" s="1"/>
  <c r="V18" i="12"/>
  <c r="R18" i="12"/>
  <c r="E18" i="12"/>
  <c r="V17" i="12"/>
  <c r="R17" i="12"/>
  <c r="E17" i="12"/>
  <c r="A17" i="12"/>
  <c r="A18" i="12" s="1"/>
  <c r="A19" i="12" s="1"/>
  <c r="V16" i="12"/>
  <c r="R16" i="12"/>
  <c r="E16" i="12"/>
  <c r="V15" i="12"/>
  <c r="R15" i="12"/>
  <c r="E15" i="12"/>
  <c r="V14" i="12"/>
  <c r="R14" i="12"/>
  <c r="E14" i="12"/>
  <c r="V13" i="12"/>
  <c r="R13" i="12"/>
  <c r="E13" i="12"/>
  <c r="V12" i="12"/>
  <c r="R12" i="12"/>
  <c r="E12" i="12"/>
  <c r="V11" i="12"/>
  <c r="R11" i="12"/>
  <c r="E11" i="12"/>
  <c r="V10" i="12"/>
  <c r="V49" i="12" s="1"/>
  <c r="R10" i="12"/>
  <c r="E10" i="12"/>
  <c r="E45" i="12" s="1"/>
  <c r="A10" i="12"/>
  <c r="A11" i="12" s="1"/>
  <c r="A12" i="12" s="1"/>
  <c r="A13" i="12" s="1"/>
  <c r="A14" i="12" s="1"/>
  <c r="A15" i="12" s="1"/>
  <c r="V9" i="12"/>
  <c r="R9" i="12"/>
  <c r="R45" i="12" s="1"/>
  <c r="E9" i="12"/>
  <c r="E50" i="12" s="1"/>
  <c r="AB60" i="11"/>
  <c r="AA60" i="11"/>
  <c r="Z60" i="11"/>
  <c r="Y60" i="11"/>
  <c r="X60" i="11"/>
  <c r="W60" i="11"/>
  <c r="U60" i="11"/>
  <c r="T60" i="11"/>
  <c r="S60" i="11"/>
  <c r="Q60" i="11"/>
  <c r="P60" i="11"/>
  <c r="O60" i="11"/>
  <c r="N60" i="11"/>
  <c r="M60" i="11"/>
  <c r="L60" i="11"/>
  <c r="K60" i="11"/>
  <c r="J60" i="11"/>
  <c r="I60" i="11"/>
  <c r="H60" i="11"/>
  <c r="G60" i="11"/>
  <c r="F60" i="11"/>
  <c r="D60" i="11"/>
  <c r="C60" i="11"/>
  <c r="B60" i="11"/>
  <c r="AB59" i="11"/>
  <c r="AA59" i="11"/>
  <c r="Z59" i="11"/>
  <c r="Y59" i="11"/>
  <c r="X59" i="11"/>
  <c r="W59" i="11"/>
  <c r="U59" i="11"/>
  <c r="T59" i="11"/>
  <c r="S59" i="11"/>
  <c r="Q59" i="11"/>
  <c r="P59" i="11"/>
  <c r="O59" i="11"/>
  <c r="N59" i="11"/>
  <c r="M59" i="11"/>
  <c r="L59" i="11"/>
  <c r="K59" i="11"/>
  <c r="J59" i="11"/>
  <c r="I59" i="11"/>
  <c r="H59" i="11"/>
  <c r="G59" i="11"/>
  <c r="F59" i="11"/>
  <c r="D59" i="11"/>
  <c r="C59" i="11"/>
  <c r="B59" i="11"/>
  <c r="AB58" i="11"/>
  <c r="AA58" i="11"/>
  <c r="Z58" i="11"/>
  <c r="Y58" i="11"/>
  <c r="X58" i="11"/>
  <c r="W58" i="11"/>
  <c r="U58" i="11"/>
  <c r="T58" i="11"/>
  <c r="S58" i="11"/>
  <c r="Q58" i="11"/>
  <c r="P58" i="11"/>
  <c r="O58" i="11"/>
  <c r="N58" i="11"/>
  <c r="M58" i="11"/>
  <c r="L58" i="11"/>
  <c r="K58" i="11"/>
  <c r="J58" i="11"/>
  <c r="I58" i="11"/>
  <c r="H58" i="11"/>
  <c r="G58" i="11"/>
  <c r="F58" i="11"/>
  <c r="D58" i="11"/>
  <c r="C58" i="11"/>
  <c r="B58" i="11"/>
  <c r="AB57" i="11"/>
  <c r="AA57" i="11"/>
  <c r="Z57" i="11"/>
  <c r="Y57" i="11"/>
  <c r="X57" i="11"/>
  <c r="W57" i="11"/>
  <c r="U57" i="11"/>
  <c r="T57" i="11"/>
  <c r="S57" i="11"/>
  <c r="Q57" i="11"/>
  <c r="P57" i="11"/>
  <c r="O57" i="11"/>
  <c r="N57" i="11"/>
  <c r="M57" i="11"/>
  <c r="L57" i="11"/>
  <c r="K57" i="11"/>
  <c r="J57" i="11"/>
  <c r="I57" i="11"/>
  <c r="H57" i="11"/>
  <c r="G57" i="11"/>
  <c r="F57" i="11"/>
  <c r="D57" i="11"/>
  <c r="C57" i="11"/>
  <c r="B57" i="11"/>
  <c r="AB55" i="11"/>
  <c r="AA55" i="11"/>
  <c r="Z55" i="11"/>
  <c r="Y55" i="11"/>
  <c r="X55" i="11"/>
  <c r="W55" i="11"/>
  <c r="U55" i="11"/>
  <c r="T55" i="11"/>
  <c r="S55" i="11"/>
  <c r="Q55" i="11"/>
  <c r="P55" i="11"/>
  <c r="O55" i="11"/>
  <c r="N55" i="11"/>
  <c r="M55" i="11"/>
  <c r="L55" i="11"/>
  <c r="K55" i="11"/>
  <c r="J55" i="11"/>
  <c r="I55" i="11"/>
  <c r="H55" i="11"/>
  <c r="G55" i="11"/>
  <c r="F55" i="11"/>
  <c r="D55" i="11"/>
  <c r="C55" i="11"/>
  <c r="B55" i="11"/>
  <c r="AB54" i="11"/>
  <c r="AA54" i="11"/>
  <c r="Z54" i="11"/>
  <c r="Y54" i="11"/>
  <c r="X54" i="11"/>
  <c r="W54" i="11"/>
  <c r="U54" i="11"/>
  <c r="T54" i="11"/>
  <c r="S54" i="11"/>
  <c r="Q54" i="11"/>
  <c r="P54" i="11"/>
  <c r="O54" i="11"/>
  <c r="N54" i="11"/>
  <c r="M54" i="11"/>
  <c r="L54" i="11"/>
  <c r="K54" i="11"/>
  <c r="J54" i="11"/>
  <c r="I54" i="11"/>
  <c r="H54" i="11"/>
  <c r="G54" i="11"/>
  <c r="F54" i="11"/>
  <c r="D54" i="11"/>
  <c r="C54" i="11"/>
  <c r="B54" i="11"/>
  <c r="AB53" i="11"/>
  <c r="AA53" i="11"/>
  <c r="Z53" i="11"/>
  <c r="Y53" i="11"/>
  <c r="X53" i="11"/>
  <c r="W53" i="11"/>
  <c r="U53" i="11"/>
  <c r="T53" i="11"/>
  <c r="S53" i="11"/>
  <c r="Q53" i="11"/>
  <c r="P53" i="11"/>
  <c r="O53" i="11"/>
  <c r="N53" i="11"/>
  <c r="M53" i="11"/>
  <c r="L53" i="11"/>
  <c r="K53" i="11"/>
  <c r="J53" i="11"/>
  <c r="I53" i="11"/>
  <c r="H53" i="11"/>
  <c r="G53" i="11"/>
  <c r="F53" i="11"/>
  <c r="D53" i="11"/>
  <c r="C53" i="11"/>
  <c r="B53" i="11"/>
  <c r="AB52" i="11"/>
  <c r="AA52" i="11"/>
  <c r="Z52" i="11"/>
  <c r="Y52" i="11"/>
  <c r="X52" i="11"/>
  <c r="W52" i="11"/>
  <c r="U52" i="11"/>
  <c r="T52" i="11"/>
  <c r="S52" i="11"/>
  <c r="Q52" i="11"/>
  <c r="P52" i="11"/>
  <c r="O52" i="11"/>
  <c r="N52" i="11"/>
  <c r="M52" i="11"/>
  <c r="L52" i="11"/>
  <c r="K52" i="11"/>
  <c r="J52" i="11"/>
  <c r="I52" i="11"/>
  <c r="H52" i="11"/>
  <c r="G52" i="11"/>
  <c r="F52" i="11"/>
  <c r="D52" i="11"/>
  <c r="C52" i="11"/>
  <c r="B52" i="11"/>
  <c r="R51" i="11"/>
  <c r="AB50" i="11"/>
  <c r="AA50" i="11"/>
  <c r="Z50" i="11"/>
  <c r="Y50" i="11"/>
  <c r="X50" i="11"/>
  <c r="W50" i="11"/>
  <c r="U50" i="11"/>
  <c r="T50" i="11"/>
  <c r="S50" i="11"/>
  <c r="Q50" i="11"/>
  <c r="P50" i="11"/>
  <c r="R50" i="11" s="1"/>
  <c r="O50" i="11"/>
  <c r="N50" i="11"/>
  <c r="M50" i="11"/>
  <c r="L50" i="11"/>
  <c r="K50" i="11"/>
  <c r="J50" i="11"/>
  <c r="I50" i="11"/>
  <c r="H50" i="11"/>
  <c r="G50" i="11"/>
  <c r="F50" i="11"/>
  <c r="D50" i="11"/>
  <c r="C50" i="11"/>
  <c r="B50" i="11"/>
  <c r="AB49" i="11"/>
  <c r="AA49" i="11"/>
  <c r="Z49" i="11"/>
  <c r="Y49" i="11"/>
  <c r="X49" i="11"/>
  <c r="W49" i="11"/>
  <c r="U49" i="11"/>
  <c r="T49" i="11"/>
  <c r="S49" i="11"/>
  <c r="Q49" i="11"/>
  <c r="P49" i="11"/>
  <c r="R49" i="11" s="1"/>
  <c r="O49" i="11"/>
  <c r="N49" i="11"/>
  <c r="M49" i="11"/>
  <c r="L49" i="11"/>
  <c r="K49" i="11"/>
  <c r="J49" i="11"/>
  <c r="I49" i="11"/>
  <c r="H49" i="11"/>
  <c r="G49" i="11"/>
  <c r="F49" i="11"/>
  <c r="D49" i="11"/>
  <c r="C49" i="11"/>
  <c r="B49" i="11"/>
  <c r="AB48" i="11"/>
  <c r="AA48" i="11"/>
  <c r="Z48" i="11"/>
  <c r="Y48" i="11"/>
  <c r="X48" i="11"/>
  <c r="W48" i="11"/>
  <c r="U48" i="11"/>
  <c r="T48" i="11"/>
  <c r="S48" i="11"/>
  <c r="Q48" i="11"/>
  <c r="P48" i="11"/>
  <c r="R48" i="11" s="1"/>
  <c r="O48" i="11"/>
  <c r="N48" i="11"/>
  <c r="M48" i="11"/>
  <c r="L48" i="11"/>
  <c r="K48" i="11"/>
  <c r="J48" i="11"/>
  <c r="I48" i="11"/>
  <c r="H48" i="11"/>
  <c r="G48" i="11"/>
  <c r="F48" i="11"/>
  <c r="D48" i="11"/>
  <c r="C48" i="11"/>
  <c r="B48" i="11"/>
  <c r="AB47" i="11"/>
  <c r="AA47" i="11"/>
  <c r="Z47" i="11"/>
  <c r="Y47" i="11"/>
  <c r="X47" i="11"/>
  <c r="W47" i="11"/>
  <c r="U47" i="11"/>
  <c r="T47" i="11"/>
  <c r="S47" i="11"/>
  <c r="Q47" i="11"/>
  <c r="P47" i="11"/>
  <c r="R47" i="11" s="1"/>
  <c r="O47" i="11"/>
  <c r="N47" i="11"/>
  <c r="L47" i="11"/>
  <c r="K47" i="11"/>
  <c r="J47" i="11"/>
  <c r="I47" i="11"/>
  <c r="H47" i="11"/>
  <c r="G47" i="11"/>
  <c r="F47" i="11"/>
  <c r="D47" i="11"/>
  <c r="C47" i="11"/>
  <c r="B47" i="11"/>
  <c r="R46" i="11"/>
  <c r="AM45" i="11"/>
  <c r="AB45" i="11"/>
  <c r="AA45" i="11"/>
  <c r="Z45" i="11"/>
  <c r="Y45" i="11"/>
  <c r="X45" i="11"/>
  <c r="W45" i="11"/>
  <c r="U45" i="11"/>
  <c r="T45" i="11"/>
  <c r="S45" i="11"/>
  <c r="Q45" i="11"/>
  <c r="P45" i="11"/>
  <c r="O45" i="11"/>
  <c r="N45" i="11"/>
  <c r="M45" i="11"/>
  <c r="L45" i="11"/>
  <c r="K45" i="11"/>
  <c r="J45" i="11"/>
  <c r="I45" i="11"/>
  <c r="H45" i="11"/>
  <c r="G45" i="11"/>
  <c r="F45" i="11"/>
  <c r="D45" i="11"/>
  <c r="C45" i="11"/>
  <c r="B45" i="11"/>
  <c r="AM44" i="11"/>
  <c r="AB44" i="11"/>
  <c r="AA44" i="11"/>
  <c r="Z44" i="11"/>
  <c r="Y44" i="11"/>
  <c r="X44" i="11"/>
  <c r="W44" i="11"/>
  <c r="U44" i="11"/>
  <c r="T44" i="11"/>
  <c r="S44" i="11"/>
  <c r="Q44" i="11"/>
  <c r="P44" i="11"/>
  <c r="O44" i="11"/>
  <c r="N44" i="11"/>
  <c r="M44" i="11"/>
  <c r="L44" i="11"/>
  <c r="K44" i="11"/>
  <c r="J44" i="11"/>
  <c r="I44" i="11"/>
  <c r="H44" i="11"/>
  <c r="G44" i="11"/>
  <c r="F44" i="11"/>
  <c r="D44" i="11"/>
  <c r="C44" i="11"/>
  <c r="B44" i="11"/>
  <c r="AM43" i="11"/>
  <c r="AB43" i="11"/>
  <c r="AA43" i="11"/>
  <c r="Z43" i="11"/>
  <c r="Y43" i="11"/>
  <c r="X43" i="11"/>
  <c r="W43" i="11"/>
  <c r="U43" i="11"/>
  <c r="T43" i="11"/>
  <c r="S43" i="11"/>
  <c r="Q43" i="11"/>
  <c r="P43" i="11"/>
  <c r="R43" i="11" s="1"/>
  <c r="O43" i="11"/>
  <c r="N43" i="11"/>
  <c r="M43" i="11"/>
  <c r="L43" i="11"/>
  <c r="K43" i="11"/>
  <c r="J43" i="11"/>
  <c r="I43" i="11"/>
  <c r="H43" i="11"/>
  <c r="G43" i="11"/>
  <c r="F43" i="11"/>
  <c r="D43" i="11"/>
  <c r="C43" i="11"/>
  <c r="B43" i="11"/>
  <c r="AM42" i="11"/>
  <c r="AB42" i="11"/>
  <c r="AA42" i="11"/>
  <c r="Z42" i="11"/>
  <c r="Y42" i="11"/>
  <c r="X42" i="11"/>
  <c r="W42" i="11"/>
  <c r="U42" i="11"/>
  <c r="T42" i="11"/>
  <c r="S42" i="11"/>
  <c r="Q42" i="11"/>
  <c r="P42" i="11"/>
  <c r="R42" i="11" s="1"/>
  <c r="O42" i="11"/>
  <c r="N42" i="11"/>
  <c r="M42" i="11"/>
  <c r="L42" i="11"/>
  <c r="K42" i="11"/>
  <c r="J42" i="11"/>
  <c r="I42" i="11"/>
  <c r="H42" i="11"/>
  <c r="G42" i="11"/>
  <c r="F42" i="11"/>
  <c r="D42" i="11"/>
  <c r="C42" i="11"/>
  <c r="B42" i="11"/>
  <c r="B40" i="11"/>
  <c r="V39" i="11"/>
  <c r="R39" i="11"/>
  <c r="E39" i="11"/>
  <c r="V38" i="11"/>
  <c r="R38" i="11"/>
  <c r="E38" i="11"/>
  <c r="V37" i="11"/>
  <c r="R37" i="11"/>
  <c r="E37" i="11"/>
  <c r="V36" i="11"/>
  <c r="R36" i="11"/>
  <c r="E36" i="11"/>
  <c r="V35" i="11"/>
  <c r="R35" i="11"/>
  <c r="E35" i="11"/>
  <c r="V34" i="11"/>
  <c r="R34" i="11"/>
  <c r="E34" i="11"/>
  <c r="V33" i="11"/>
  <c r="R33" i="11"/>
  <c r="E33" i="11"/>
  <c r="V32" i="11"/>
  <c r="R32" i="11"/>
  <c r="E32" i="11"/>
  <c r="V31" i="11"/>
  <c r="R31" i="11"/>
  <c r="E31" i="11"/>
  <c r="V30" i="11"/>
  <c r="R30" i="11"/>
  <c r="E30" i="11"/>
  <c r="V29" i="11"/>
  <c r="V60" i="11" s="1"/>
  <c r="R29" i="11"/>
  <c r="R60" i="11" s="1"/>
  <c r="E29" i="11"/>
  <c r="E59" i="11" s="1"/>
  <c r="V28" i="11"/>
  <c r="R28" i="11"/>
  <c r="E28" i="11"/>
  <c r="V27" i="11"/>
  <c r="R27" i="11"/>
  <c r="E27" i="11"/>
  <c r="V26" i="11"/>
  <c r="R26" i="11"/>
  <c r="E26" i="11"/>
  <c r="V25" i="11"/>
  <c r="R25" i="11"/>
  <c r="E25" i="11"/>
  <c r="V24" i="11"/>
  <c r="R24" i="11"/>
  <c r="E24" i="11"/>
  <c r="V23" i="11"/>
  <c r="R23" i="11"/>
  <c r="E23" i="11"/>
  <c r="V22" i="11"/>
  <c r="R22" i="11"/>
  <c r="E22" i="11"/>
  <c r="V21" i="11"/>
  <c r="R21" i="11"/>
  <c r="E21" i="11"/>
  <c r="V20" i="11"/>
  <c r="R20" i="11"/>
  <c r="E20" i="11"/>
  <c r="V19" i="11"/>
  <c r="V55" i="11" s="1"/>
  <c r="R19" i="11"/>
  <c r="R55" i="11" s="1"/>
  <c r="E19" i="11"/>
  <c r="E54" i="11" s="1"/>
  <c r="V18" i="11"/>
  <c r="R18" i="11"/>
  <c r="E18" i="11"/>
  <c r="V17" i="11"/>
  <c r="R17" i="11"/>
  <c r="E17" i="11"/>
  <c r="A17" i="11"/>
  <c r="A18" i="11" s="1"/>
  <c r="A19" i="11" s="1"/>
  <c r="V16" i="11"/>
  <c r="R16" i="11"/>
  <c r="E16" i="11"/>
  <c r="V15" i="11"/>
  <c r="R15" i="11"/>
  <c r="E15" i="11"/>
  <c r="V14" i="11"/>
  <c r="R14" i="11"/>
  <c r="E14" i="11"/>
  <c r="V13" i="11"/>
  <c r="R13" i="11"/>
  <c r="E13" i="11"/>
  <c r="V12" i="11"/>
  <c r="R12" i="11"/>
  <c r="E12" i="11"/>
  <c r="V11" i="11"/>
  <c r="R11" i="11"/>
  <c r="E11" i="11"/>
  <c r="V10" i="11"/>
  <c r="V49" i="11" s="1"/>
  <c r="R10" i="11"/>
  <c r="E10" i="11"/>
  <c r="E45" i="11" s="1"/>
  <c r="A10" i="11"/>
  <c r="A11" i="11" s="1"/>
  <c r="A12" i="11" s="1"/>
  <c r="A13" i="11" s="1"/>
  <c r="A14" i="11" s="1"/>
  <c r="A15" i="11" s="1"/>
  <c r="V9" i="11"/>
  <c r="R9" i="11"/>
  <c r="R45" i="11" s="1"/>
  <c r="E9" i="11"/>
  <c r="E50" i="11" s="1"/>
  <c r="AB60" i="10"/>
  <c r="AA60" i="10"/>
  <c r="Z60" i="10"/>
  <c r="Y60" i="10"/>
  <c r="X60" i="10"/>
  <c r="W60" i="10"/>
  <c r="U60" i="10"/>
  <c r="T60" i="10"/>
  <c r="S60" i="10"/>
  <c r="Q60" i="10"/>
  <c r="P60" i="10"/>
  <c r="O60" i="10"/>
  <c r="N60" i="10"/>
  <c r="M60" i="10"/>
  <c r="L60" i="10"/>
  <c r="K60" i="10"/>
  <c r="J60" i="10"/>
  <c r="I60" i="10"/>
  <c r="H60" i="10"/>
  <c r="G60" i="10"/>
  <c r="F60" i="10"/>
  <c r="D60" i="10"/>
  <c r="C60" i="10"/>
  <c r="B60" i="10"/>
  <c r="AB59" i="10"/>
  <c r="AA59" i="10"/>
  <c r="Z59" i="10"/>
  <c r="Y59" i="10"/>
  <c r="X59" i="10"/>
  <c r="W59" i="10"/>
  <c r="U59" i="10"/>
  <c r="T59" i="10"/>
  <c r="S59" i="10"/>
  <c r="Q59" i="10"/>
  <c r="P59" i="10"/>
  <c r="O59" i="10"/>
  <c r="N59" i="10"/>
  <c r="M59" i="10"/>
  <c r="L59" i="10"/>
  <c r="K59" i="10"/>
  <c r="J59" i="10"/>
  <c r="I59" i="10"/>
  <c r="H59" i="10"/>
  <c r="G59" i="10"/>
  <c r="F59" i="10"/>
  <c r="D59" i="10"/>
  <c r="C59" i="10"/>
  <c r="B59" i="10"/>
  <c r="AB58" i="10"/>
  <c r="AA58" i="10"/>
  <c r="Z58" i="10"/>
  <c r="Y58" i="10"/>
  <c r="X58" i="10"/>
  <c r="W58" i="10"/>
  <c r="U58" i="10"/>
  <c r="T58" i="10"/>
  <c r="S58" i="10"/>
  <c r="Q58" i="10"/>
  <c r="P58" i="10"/>
  <c r="O58" i="10"/>
  <c r="N58" i="10"/>
  <c r="M58" i="10"/>
  <c r="L58" i="10"/>
  <c r="K58" i="10"/>
  <c r="J58" i="10"/>
  <c r="I58" i="10"/>
  <c r="H58" i="10"/>
  <c r="G58" i="10"/>
  <c r="F58" i="10"/>
  <c r="D58" i="10"/>
  <c r="C58" i="10"/>
  <c r="B58" i="10"/>
  <c r="AB57" i="10"/>
  <c r="AA57" i="10"/>
  <c r="Z57" i="10"/>
  <c r="Y57" i="10"/>
  <c r="X57" i="10"/>
  <c r="W57" i="10"/>
  <c r="U57" i="10"/>
  <c r="T57" i="10"/>
  <c r="S57" i="10"/>
  <c r="Q57" i="10"/>
  <c r="P57" i="10"/>
  <c r="O57" i="10"/>
  <c r="N57" i="10"/>
  <c r="M57" i="10"/>
  <c r="L57" i="10"/>
  <c r="K57" i="10"/>
  <c r="J57" i="10"/>
  <c r="I57" i="10"/>
  <c r="H57" i="10"/>
  <c r="G57" i="10"/>
  <c r="F57" i="10"/>
  <c r="D57" i="10"/>
  <c r="C57" i="10"/>
  <c r="B57" i="10"/>
  <c r="AB55" i="10"/>
  <c r="AA55" i="10"/>
  <c r="Z55" i="10"/>
  <c r="Y55" i="10"/>
  <c r="X55" i="10"/>
  <c r="W55" i="10"/>
  <c r="U55" i="10"/>
  <c r="T55" i="10"/>
  <c r="S55" i="10"/>
  <c r="Q55" i="10"/>
  <c r="P55" i="10"/>
  <c r="O55" i="10"/>
  <c r="N55" i="10"/>
  <c r="M55" i="10"/>
  <c r="L55" i="10"/>
  <c r="K55" i="10"/>
  <c r="J55" i="10"/>
  <c r="I55" i="10"/>
  <c r="H55" i="10"/>
  <c r="G55" i="10"/>
  <c r="F55" i="10"/>
  <c r="D55" i="10"/>
  <c r="C55" i="10"/>
  <c r="B55" i="10"/>
  <c r="AB54" i="10"/>
  <c r="AA54" i="10"/>
  <c r="Z54" i="10"/>
  <c r="Y54" i="10"/>
  <c r="X54" i="10"/>
  <c r="W54" i="10"/>
  <c r="U54" i="10"/>
  <c r="T54" i="10"/>
  <c r="S54" i="10"/>
  <c r="Q54" i="10"/>
  <c r="P54" i="10"/>
  <c r="O54" i="10"/>
  <c r="N54" i="10"/>
  <c r="M54" i="10"/>
  <c r="L54" i="10"/>
  <c r="K54" i="10"/>
  <c r="J54" i="10"/>
  <c r="I54" i="10"/>
  <c r="H54" i="10"/>
  <c r="G54" i="10"/>
  <c r="F54" i="10"/>
  <c r="D54" i="10"/>
  <c r="C54" i="10"/>
  <c r="B54" i="10"/>
  <c r="AB53" i="10"/>
  <c r="AA53" i="10"/>
  <c r="Z53" i="10"/>
  <c r="Y53" i="10"/>
  <c r="X53" i="10"/>
  <c r="W53" i="10"/>
  <c r="U53" i="10"/>
  <c r="T53" i="10"/>
  <c r="S53" i="10"/>
  <c r="Q53" i="10"/>
  <c r="P53" i="10"/>
  <c r="O53" i="10"/>
  <c r="N53" i="10"/>
  <c r="M53" i="10"/>
  <c r="L53" i="10"/>
  <c r="K53" i="10"/>
  <c r="J53" i="10"/>
  <c r="I53" i="10"/>
  <c r="H53" i="10"/>
  <c r="G53" i="10"/>
  <c r="F53" i="10"/>
  <c r="D53" i="10"/>
  <c r="C53" i="10"/>
  <c r="B53" i="10"/>
  <c r="AB52" i="10"/>
  <c r="AA52" i="10"/>
  <c r="Z52" i="10"/>
  <c r="Y52" i="10"/>
  <c r="X52" i="10"/>
  <c r="W52" i="10"/>
  <c r="U52" i="10"/>
  <c r="T52" i="10"/>
  <c r="S52" i="10"/>
  <c r="Q52" i="10"/>
  <c r="P52" i="10"/>
  <c r="O52" i="10"/>
  <c r="N52" i="10"/>
  <c r="M52" i="10"/>
  <c r="L52" i="10"/>
  <c r="K52" i="10"/>
  <c r="J52" i="10"/>
  <c r="I52" i="10"/>
  <c r="H52" i="10"/>
  <c r="G52" i="10"/>
  <c r="F52" i="10"/>
  <c r="D52" i="10"/>
  <c r="C52" i="10"/>
  <c r="B52" i="10"/>
  <c r="R51" i="10"/>
  <c r="AB50" i="10"/>
  <c r="AA50" i="10"/>
  <c r="Z50" i="10"/>
  <c r="Y50" i="10"/>
  <c r="X50" i="10"/>
  <c r="W50" i="10"/>
  <c r="U50" i="10"/>
  <c r="T50" i="10"/>
  <c r="S50" i="10"/>
  <c r="Q50" i="10"/>
  <c r="P50" i="10"/>
  <c r="R50" i="10" s="1"/>
  <c r="O50" i="10"/>
  <c r="N50" i="10"/>
  <c r="M50" i="10"/>
  <c r="L50" i="10"/>
  <c r="K50" i="10"/>
  <c r="J50" i="10"/>
  <c r="I50" i="10"/>
  <c r="H50" i="10"/>
  <c r="G50" i="10"/>
  <c r="F50" i="10"/>
  <c r="D50" i="10"/>
  <c r="C50" i="10"/>
  <c r="B50" i="10"/>
  <c r="AB49" i="10"/>
  <c r="AA49" i="10"/>
  <c r="Z49" i="10"/>
  <c r="Y49" i="10"/>
  <c r="X49" i="10"/>
  <c r="W49" i="10"/>
  <c r="U49" i="10"/>
  <c r="T49" i="10"/>
  <c r="S49" i="10"/>
  <c r="Q49" i="10"/>
  <c r="P49" i="10"/>
  <c r="R49" i="10" s="1"/>
  <c r="O49" i="10"/>
  <c r="N49" i="10"/>
  <c r="M49" i="10"/>
  <c r="L49" i="10"/>
  <c r="K49" i="10"/>
  <c r="J49" i="10"/>
  <c r="I49" i="10"/>
  <c r="H49" i="10"/>
  <c r="G49" i="10"/>
  <c r="F49" i="10"/>
  <c r="D49" i="10"/>
  <c r="C49" i="10"/>
  <c r="B49" i="10"/>
  <c r="AB48" i="10"/>
  <c r="AA48" i="10"/>
  <c r="Z48" i="10"/>
  <c r="Y48" i="10"/>
  <c r="X48" i="10"/>
  <c r="W48" i="10"/>
  <c r="U48" i="10"/>
  <c r="T48" i="10"/>
  <c r="S48" i="10"/>
  <c r="Q48" i="10"/>
  <c r="P48" i="10"/>
  <c r="R48" i="10" s="1"/>
  <c r="O48" i="10"/>
  <c r="N48" i="10"/>
  <c r="M48" i="10"/>
  <c r="L48" i="10"/>
  <c r="K48" i="10"/>
  <c r="J48" i="10"/>
  <c r="I48" i="10"/>
  <c r="H48" i="10"/>
  <c r="G48" i="10"/>
  <c r="F48" i="10"/>
  <c r="D48" i="10"/>
  <c r="C48" i="10"/>
  <c r="B48" i="10"/>
  <c r="AB47" i="10"/>
  <c r="AA47" i="10"/>
  <c r="Z47" i="10"/>
  <c r="Y47" i="10"/>
  <c r="X47" i="10"/>
  <c r="W47" i="10"/>
  <c r="U47" i="10"/>
  <c r="T47" i="10"/>
  <c r="S47" i="10"/>
  <c r="Q47" i="10"/>
  <c r="P47" i="10"/>
  <c r="R47" i="10" s="1"/>
  <c r="O47" i="10"/>
  <c r="N47" i="10"/>
  <c r="L47" i="10"/>
  <c r="K47" i="10"/>
  <c r="J47" i="10"/>
  <c r="I47" i="10"/>
  <c r="H47" i="10"/>
  <c r="G47" i="10"/>
  <c r="F47" i="10"/>
  <c r="D47" i="10"/>
  <c r="C47" i="10"/>
  <c r="B47" i="10"/>
  <c r="R46" i="10"/>
  <c r="AM45" i="10"/>
  <c r="AB45" i="10"/>
  <c r="AA45" i="10"/>
  <c r="Z45" i="10"/>
  <c r="Y45" i="10"/>
  <c r="X45" i="10"/>
  <c r="W45" i="10"/>
  <c r="U45" i="10"/>
  <c r="T45" i="10"/>
  <c r="S45" i="10"/>
  <c r="Q45" i="10"/>
  <c r="P45" i="10"/>
  <c r="O45" i="10"/>
  <c r="N45" i="10"/>
  <c r="M45" i="10"/>
  <c r="L45" i="10"/>
  <c r="K45" i="10"/>
  <c r="J45" i="10"/>
  <c r="I45" i="10"/>
  <c r="H45" i="10"/>
  <c r="G45" i="10"/>
  <c r="F45" i="10"/>
  <c r="D45" i="10"/>
  <c r="C45" i="10"/>
  <c r="B45" i="10"/>
  <c r="AM44" i="10"/>
  <c r="AB44" i="10"/>
  <c r="AA44" i="10"/>
  <c r="Z44" i="10"/>
  <c r="Y44" i="10"/>
  <c r="X44" i="10"/>
  <c r="W44" i="10"/>
  <c r="U44" i="10"/>
  <c r="T44" i="10"/>
  <c r="S44" i="10"/>
  <c r="Q44" i="10"/>
  <c r="P44" i="10"/>
  <c r="O44" i="10"/>
  <c r="N44" i="10"/>
  <c r="M44" i="10"/>
  <c r="L44" i="10"/>
  <c r="K44" i="10"/>
  <c r="J44" i="10"/>
  <c r="I44" i="10"/>
  <c r="H44" i="10"/>
  <c r="G44" i="10"/>
  <c r="F44" i="10"/>
  <c r="D44" i="10"/>
  <c r="C44" i="10"/>
  <c r="B44" i="10"/>
  <c r="AM43" i="10"/>
  <c r="AB43" i="10"/>
  <c r="AA43" i="10"/>
  <c r="Z43" i="10"/>
  <c r="Y43" i="10"/>
  <c r="X43" i="10"/>
  <c r="W43" i="10"/>
  <c r="U43" i="10"/>
  <c r="T43" i="10"/>
  <c r="S43" i="10"/>
  <c r="Q43" i="10"/>
  <c r="P43" i="10"/>
  <c r="R43" i="10" s="1"/>
  <c r="O43" i="10"/>
  <c r="N43" i="10"/>
  <c r="M43" i="10"/>
  <c r="L43" i="10"/>
  <c r="K43" i="10"/>
  <c r="J43" i="10"/>
  <c r="I43" i="10"/>
  <c r="H43" i="10"/>
  <c r="G43" i="10"/>
  <c r="F43" i="10"/>
  <c r="D43" i="10"/>
  <c r="C43" i="10"/>
  <c r="B43" i="10"/>
  <c r="AM42" i="10"/>
  <c r="AB42" i="10"/>
  <c r="AA42" i="10"/>
  <c r="Z42" i="10"/>
  <c r="Y42" i="10"/>
  <c r="X42" i="10"/>
  <c r="W42" i="10"/>
  <c r="U42" i="10"/>
  <c r="T42" i="10"/>
  <c r="S42" i="10"/>
  <c r="Q42" i="10"/>
  <c r="P42" i="10"/>
  <c r="R42" i="10" s="1"/>
  <c r="O42" i="10"/>
  <c r="N42" i="10"/>
  <c r="M42" i="10"/>
  <c r="L42" i="10"/>
  <c r="K42" i="10"/>
  <c r="J42" i="10"/>
  <c r="I42" i="10"/>
  <c r="H42" i="10"/>
  <c r="G42" i="10"/>
  <c r="F42" i="10"/>
  <c r="D42" i="10"/>
  <c r="C42" i="10"/>
  <c r="B42" i="10"/>
  <c r="B40" i="10"/>
  <c r="V39" i="10"/>
  <c r="R39" i="10"/>
  <c r="E39" i="10"/>
  <c r="V38" i="10"/>
  <c r="R38" i="10"/>
  <c r="E38" i="10"/>
  <c r="V37" i="10"/>
  <c r="R37" i="10"/>
  <c r="E37" i="10"/>
  <c r="V36" i="10"/>
  <c r="R36" i="10"/>
  <c r="E36" i="10"/>
  <c r="V35" i="10"/>
  <c r="R35" i="10"/>
  <c r="E35" i="10"/>
  <c r="V34" i="10"/>
  <c r="R34" i="10"/>
  <c r="E34" i="10"/>
  <c r="V33" i="10"/>
  <c r="R33" i="10"/>
  <c r="E33" i="10"/>
  <c r="V32" i="10"/>
  <c r="R32" i="10"/>
  <c r="E32" i="10"/>
  <c r="V31" i="10"/>
  <c r="R31" i="10"/>
  <c r="E31" i="10"/>
  <c r="V30" i="10"/>
  <c r="R30" i="10"/>
  <c r="E30" i="10"/>
  <c r="V29" i="10"/>
  <c r="V60" i="10" s="1"/>
  <c r="R29" i="10"/>
  <c r="R60" i="10" s="1"/>
  <c r="E29" i="10"/>
  <c r="E59" i="10" s="1"/>
  <c r="V28" i="10"/>
  <c r="R28" i="10"/>
  <c r="E28" i="10"/>
  <c r="V27" i="10"/>
  <c r="R27" i="10"/>
  <c r="E27" i="10"/>
  <c r="V26" i="10"/>
  <c r="R26" i="10"/>
  <c r="E26" i="10"/>
  <c r="V25" i="10"/>
  <c r="R25" i="10"/>
  <c r="E25" i="10"/>
  <c r="V24" i="10"/>
  <c r="R24" i="10"/>
  <c r="E24" i="10"/>
  <c r="V23" i="10"/>
  <c r="R23" i="10"/>
  <c r="E23" i="10"/>
  <c r="V22" i="10"/>
  <c r="R22" i="10"/>
  <c r="E22" i="10"/>
  <c r="V21" i="10"/>
  <c r="R21" i="10"/>
  <c r="E21" i="10"/>
  <c r="V20" i="10"/>
  <c r="R20" i="10"/>
  <c r="E20" i="10"/>
  <c r="V19" i="10"/>
  <c r="V55" i="10" s="1"/>
  <c r="R19" i="10"/>
  <c r="R55" i="10" s="1"/>
  <c r="E19" i="10"/>
  <c r="E54" i="10" s="1"/>
  <c r="V18" i="10"/>
  <c r="R18" i="10"/>
  <c r="E18" i="10"/>
  <c r="V17" i="10"/>
  <c r="R17" i="10"/>
  <c r="E17" i="10"/>
  <c r="A17" i="10"/>
  <c r="A18" i="10" s="1"/>
  <c r="A19" i="10" s="1"/>
  <c r="V16" i="10"/>
  <c r="R16" i="10"/>
  <c r="E16" i="10"/>
  <c r="V15" i="10"/>
  <c r="R15" i="10"/>
  <c r="E15" i="10"/>
  <c r="V14" i="10"/>
  <c r="R14" i="10"/>
  <c r="E14" i="10"/>
  <c r="V13" i="10"/>
  <c r="R13" i="10"/>
  <c r="E13" i="10"/>
  <c r="V12" i="10"/>
  <c r="R12" i="10"/>
  <c r="E12" i="10"/>
  <c r="V11" i="10"/>
  <c r="R11" i="10"/>
  <c r="E11" i="10"/>
  <c r="V10" i="10"/>
  <c r="V49" i="10" s="1"/>
  <c r="R10" i="10"/>
  <c r="E10" i="10"/>
  <c r="E45" i="10" s="1"/>
  <c r="A10" i="10"/>
  <c r="A11" i="10" s="1"/>
  <c r="A12" i="10" s="1"/>
  <c r="A13" i="10" s="1"/>
  <c r="A14" i="10" s="1"/>
  <c r="A15" i="10" s="1"/>
  <c r="V9" i="10"/>
  <c r="R9" i="10"/>
  <c r="R45" i="10" s="1"/>
  <c r="E9" i="10"/>
  <c r="E50" i="10" s="1"/>
  <c r="AB60" i="9"/>
  <c r="AA60" i="9"/>
  <c r="Z60" i="9"/>
  <c r="Y60" i="9"/>
  <c r="X60" i="9"/>
  <c r="W60" i="9"/>
  <c r="U60" i="9"/>
  <c r="T60" i="9"/>
  <c r="S60" i="9"/>
  <c r="Q60" i="9"/>
  <c r="P60" i="9"/>
  <c r="O60" i="9"/>
  <c r="N60" i="9"/>
  <c r="M60" i="9"/>
  <c r="L60" i="9"/>
  <c r="K60" i="9"/>
  <c r="J60" i="9"/>
  <c r="I60" i="9"/>
  <c r="H60" i="9"/>
  <c r="G60" i="9"/>
  <c r="F60" i="9"/>
  <c r="D60" i="9"/>
  <c r="C60" i="9"/>
  <c r="B60" i="9"/>
  <c r="AB59" i="9"/>
  <c r="AA59" i="9"/>
  <c r="Z59" i="9"/>
  <c r="Y59" i="9"/>
  <c r="X59" i="9"/>
  <c r="W59" i="9"/>
  <c r="U59" i="9"/>
  <c r="T59" i="9"/>
  <c r="S59" i="9"/>
  <c r="Q59" i="9"/>
  <c r="P59" i="9"/>
  <c r="O59" i="9"/>
  <c r="N59" i="9"/>
  <c r="M59" i="9"/>
  <c r="L59" i="9"/>
  <c r="K59" i="9"/>
  <c r="J59" i="9"/>
  <c r="I59" i="9"/>
  <c r="H59" i="9"/>
  <c r="G59" i="9"/>
  <c r="F59" i="9"/>
  <c r="D59" i="9"/>
  <c r="C59" i="9"/>
  <c r="B59" i="9"/>
  <c r="AB58" i="9"/>
  <c r="AA58" i="9"/>
  <c r="Z58" i="9"/>
  <c r="Y58" i="9"/>
  <c r="X58" i="9"/>
  <c r="W58" i="9"/>
  <c r="U58" i="9"/>
  <c r="T58" i="9"/>
  <c r="S58" i="9"/>
  <c r="Q58" i="9"/>
  <c r="P58" i="9"/>
  <c r="O58" i="9"/>
  <c r="N58" i="9"/>
  <c r="M58" i="9"/>
  <c r="L58" i="9"/>
  <c r="K58" i="9"/>
  <c r="J58" i="9"/>
  <c r="I58" i="9"/>
  <c r="H58" i="9"/>
  <c r="G58" i="9"/>
  <c r="F58" i="9"/>
  <c r="D58" i="9"/>
  <c r="C58" i="9"/>
  <c r="B58" i="9"/>
  <c r="AB57" i="9"/>
  <c r="AA57" i="9"/>
  <c r="Z57" i="9"/>
  <c r="Y57" i="9"/>
  <c r="X57" i="9"/>
  <c r="W57" i="9"/>
  <c r="U57" i="9"/>
  <c r="T57" i="9"/>
  <c r="S57" i="9"/>
  <c r="Q57" i="9"/>
  <c r="P57" i="9"/>
  <c r="O57" i="9"/>
  <c r="N57" i="9"/>
  <c r="M57" i="9"/>
  <c r="L57" i="9"/>
  <c r="K57" i="9"/>
  <c r="J57" i="9"/>
  <c r="I57" i="9"/>
  <c r="H57" i="9"/>
  <c r="G57" i="9"/>
  <c r="F57" i="9"/>
  <c r="D57" i="9"/>
  <c r="C57" i="9"/>
  <c r="B57" i="9"/>
  <c r="AB55" i="9"/>
  <c r="AA55" i="9"/>
  <c r="Z55" i="9"/>
  <c r="Y55" i="9"/>
  <c r="X55" i="9"/>
  <c r="W55" i="9"/>
  <c r="U55" i="9"/>
  <c r="T55" i="9"/>
  <c r="S55" i="9"/>
  <c r="Q55" i="9"/>
  <c r="P55" i="9"/>
  <c r="O55" i="9"/>
  <c r="N55" i="9"/>
  <c r="M55" i="9"/>
  <c r="L55" i="9"/>
  <c r="K55" i="9"/>
  <c r="J55" i="9"/>
  <c r="I55" i="9"/>
  <c r="H55" i="9"/>
  <c r="G55" i="9"/>
  <c r="F55" i="9"/>
  <c r="D55" i="9"/>
  <c r="C55" i="9"/>
  <c r="B55" i="9"/>
  <c r="AB54" i="9"/>
  <c r="AA54" i="9"/>
  <c r="Z54" i="9"/>
  <c r="Y54" i="9"/>
  <c r="X54" i="9"/>
  <c r="W54" i="9"/>
  <c r="U54" i="9"/>
  <c r="T54" i="9"/>
  <c r="S54" i="9"/>
  <c r="Q54" i="9"/>
  <c r="P54" i="9"/>
  <c r="O54" i="9"/>
  <c r="N54" i="9"/>
  <c r="M54" i="9"/>
  <c r="L54" i="9"/>
  <c r="K54" i="9"/>
  <c r="J54" i="9"/>
  <c r="I54" i="9"/>
  <c r="H54" i="9"/>
  <c r="G54" i="9"/>
  <c r="F54" i="9"/>
  <c r="D54" i="9"/>
  <c r="C54" i="9"/>
  <c r="B54" i="9"/>
  <c r="AB53" i="9"/>
  <c r="AA53" i="9"/>
  <c r="Z53" i="9"/>
  <c r="Y53" i="9"/>
  <c r="X53" i="9"/>
  <c r="W53" i="9"/>
  <c r="U53" i="9"/>
  <c r="T53" i="9"/>
  <c r="S53" i="9"/>
  <c r="Q53" i="9"/>
  <c r="P53" i="9"/>
  <c r="O53" i="9"/>
  <c r="N53" i="9"/>
  <c r="M53" i="9"/>
  <c r="L53" i="9"/>
  <c r="K53" i="9"/>
  <c r="J53" i="9"/>
  <c r="I53" i="9"/>
  <c r="H53" i="9"/>
  <c r="G53" i="9"/>
  <c r="F53" i="9"/>
  <c r="D53" i="9"/>
  <c r="C53" i="9"/>
  <c r="B53" i="9"/>
  <c r="AB52" i="9"/>
  <c r="AA52" i="9"/>
  <c r="Z52" i="9"/>
  <c r="Y52" i="9"/>
  <c r="X52" i="9"/>
  <c r="W52" i="9"/>
  <c r="U52" i="9"/>
  <c r="T52" i="9"/>
  <c r="S52" i="9"/>
  <c r="Q52" i="9"/>
  <c r="P52" i="9"/>
  <c r="O52" i="9"/>
  <c r="N52" i="9"/>
  <c r="M52" i="9"/>
  <c r="L52" i="9"/>
  <c r="K52" i="9"/>
  <c r="J52" i="9"/>
  <c r="I52" i="9"/>
  <c r="H52" i="9"/>
  <c r="G52" i="9"/>
  <c r="F52" i="9"/>
  <c r="D52" i="9"/>
  <c r="C52" i="9"/>
  <c r="B52" i="9"/>
  <c r="R51" i="9"/>
  <c r="AB50" i="9"/>
  <c r="AA50" i="9"/>
  <c r="Z50" i="9"/>
  <c r="Y50" i="9"/>
  <c r="X50" i="9"/>
  <c r="W50" i="9"/>
  <c r="U50" i="9"/>
  <c r="T50" i="9"/>
  <c r="S50" i="9"/>
  <c r="Q50" i="9"/>
  <c r="P50" i="9"/>
  <c r="R50" i="9" s="1"/>
  <c r="O50" i="9"/>
  <c r="N50" i="9"/>
  <c r="M50" i="9"/>
  <c r="L50" i="9"/>
  <c r="K50" i="9"/>
  <c r="J50" i="9"/>
  <c r="I50" i="9"/>
  <c r="H50" i="9"/>
  <c r="G50" i="9"/>
  <c r="F50" i="9"/>
  <c r="D50" i="9"/>
  <c r="C50" i="9"/>
  <c r="B50" i="9"/>
  <c r="AB49" i="9"/>
  <c r="AA49" i="9"/>
  <c r="Z49" i="9"/>
  <c r="Y49" i="9"/>
  <c r="X49" i="9"/>
  <c r="W49" i="9"/>
  <c r="U49" i="9"/>
  <c r="T49" i="9"/>
  <c r="S49" i="9"/>
  <c r="Q49" i="9"/>
  <c r="P49" i="9"/>
  <c r="R49" i="9" s="1"/>
  <c r="O49" i="9"/>
  <c r="N49" i="9"/>
  <c r="M49" i="9"/>
  <c r="L49" i="9"/>
  <c r="K49" i="9"/>
  <c r="J49" i="9"/>
  <c r="I49" i="9"/>
  <c r="H49" i="9"/>
  <c r="G49" i="9"/>
  <c r="F49" i="9"/>
  <c r="D49" i="9"/>
  <c r="C49" i="9"/>
  <c r="B49" i="9"/>
  <c r="AB48" i="9"/>
  <c r="AA48" i="9"/>
  <c r="Z48" i="9"/>
  <c r="Y48" i="9"/>
  <c r="X48" i="9"/>
  <c r="W48" i="9"/>
  <c r="U48" i="9"/>
  <c r="T48" i="9"/>
  <c r="S48" i="9"/>
  <c r="Q48" i="9"/>
  <c r="P48" i="9"/>
  <c r="R48" i="9" s="1"/>
  <c r="O48" i="9"/>
  <c r="N48" i="9"/>
  <c r="M48" i="9"/>
  <c r="L48" i="9"/>
  <c r="K48" i="9"/>
  <c r="J48" i="9"/>
  <c r="I48" i="9"/>
  <c r="H48" i="9"/>
  <c r="G48" i="9"/>
  <c r="F48" i="9"/>
  <c r="D48" i="9"/>
  <c r="C48" i="9"/>
  <c r="B48" i="9"/>
  <c r="AB47" i="9"/>
  <c r="AA47" i="9"/>
  <c r="Z47" i="9"/>
  <c r="Y47" i="9"/>
  <c r="X47" i="9"/>
  <c r="W47" i="9"/>
  <c r="U47" i="9"/>
  <c r="T47" i="9"/>
  <c r="S47" i="9"/>
  <c r="Q47" i="9"/>
  <c r="P47" i="9"/>
  <c r="R47" i="9" s="1"/>
  <c r="O47" i="9"/>
  <c r="N47" i="9"/>
  <c r="L47" i="9"/>
  <c r="K47" i="9"/>
  <c r="J47" i="9"/>
  <c r="I47" i="9"/>
  <c r="H47" i="9"/>
  <c r="G47" i="9"/>
  <c r="F47" i="9"/>
  <c r="D47" i="9"/>
  <c r="C47" i="9"/>
  <c r="B47" i="9"/>
  <c r="R46" i="9"/>
  <c r="AM45" i="9"/>
  <c r="AB45" i="9"/>
  <c r="AA45" i="9"/>
  <c r="Z45" i="9"/>
  <c r="Y45" i="9"/>
  <c r="X45" i="9"/>
  <c r="W45" i="9"/>
  <c r="U45" i="9"/>
  <c r="T45" i="9"/>
  <c r="S45" i="9"/>
  <c r="Q45" i="9"/>
  <c r="P45" i="9"/>
  <c r="O45" i="9"/>
  <c r="N45" i="9"/>
  <c r="M45" i="9"/>
  <c r="L45" i="9"/>
  <c r="K45" i="9"/>
  <c r="J45" i="9"/>
  <c r="I45" i="9"/>
  <c r="H45" i="9"/>
  <c r="G45" i="9"/>
  <c r="F45" i="9"/>
  <c r="D45" i="9"/>
  <c r="C45" i="9"/>
  <c r="B45" i="9"/>
  <c r="AM44" i="9"/>
  <c r="AB44" i="9"/>
  <c r="AA44" i="9"/>
  <c r="Z44" i="9"/>
  <c r="Y44" i="9"/>
  <c r="X44" i="9"/>
  <c r="W44" i="9"/>
  <c r="U44" i="9"/>
  <c r="T44" i="9"/>
  <c r="S44" i="9"/>
  <c r="Q44" i="9"/>
  <c r="P44" i="9"/>
  <c r="O44" i="9"/>
  <c r="N44" i="9"/>
  <c r="M44" i="9"/>
  <c r="L44" i="9"/>
  <c r="K44" i="9"/>
  <c r="J44" i="9"/>
  <c r="I44" i="9"/>
  <c r="H44" i="9"/>
  <c r="G44" i="9"/>
  <c r="F44" i="9"/>
  <c r="D44" i="9"/>
  <c r="C44" i="9"/>
  <c r="B44" i="9"/>
  <c r="AM43" i="9"/>
  <c r="AB43" i="9"/>
  <c r="AA43" i="9"/>
  <c r="Z43" i="9"/>
  <c r="Y43" i="9"/>
  <c r="X43" i="9"/>
  <c r="W43" i="9"/>
  <c r="U43" i="9"/>
  <c r="T43" i="9"/>
  <c r="S43" i="9"/>
  <c r="Q43" i="9"/>
  <c r="P43" i="9"/>
  <c r="R43" i="9" s="1"/>
  <c r="O43" i="9"/>
  <c r="N43" i="9"/>
  <c r="M43" i="9"/>
  <c r="L43" i="9"/>
  <c r="K43" i="9"/>
  <c r="J43" i="9"/>
  <c r="I43" i="9"/>
  <c r="H43" i="9"/>
  <c r="G43" i="9"/>
  <c r="F43" i="9"/>
  <c r="D43" i="9"/>
  <c r="C43" i="9"/>
  <c r="B43" i="9"/>
  <c r="AM42" i="9"/>
  <c r="AB42" i="9"/>
  <c r="AA42" i="9"/>
  <c r="Z42" i="9"/>
  <c r="Y42" i="9"/>
  <c r="X42" i="9"/>
  <c r="W42" i="9"/>
  <c r="U42" i="9"/>
  <c r="T42" i="9"/>
  <c r="S42" i="9"/>
  <c r="Q42" i="9"/>
  <c r="P42" i="9"/>
  <c r="R42" i="9" s="1"/>
  <c r="O42" i="9"/>
  <c r="N42" i="9"/>
  <c r="M42" i="9"/>
  <c r="L42" i="9"/>
  <c r="K42" i="9"/>
  <c r="J42" i="9"/>
  <c r="I42" i="9"/>
  <c r="H42" i="9"/>
  <c r="G42" i="9"/>
  <c r="F42" i="9"/>
  <c r="D42" i="9"/>
  <c r="C42" i="9"/>
  <c r="B42" i="9"/>
  <c r="B40" i="9"/>
  <c r="V39" i="9"/>
  <c r="R39" i="9"/>
  <c r="E39" i="9"/>
  <c r="V38" i="9"/>
  <c r="R38" i="9"/>
  <c r="E38" i="9"/>
  <c r="V37" i="9"/>
  <c r="R37" i="9"/>
  <c r="E37" i="9"/>
  <c r="V36" i="9"/>
  <c r="R36" i="9"/>
  <c r="E36" i="9"/>
  <c r="V35" i="9"/>
  <c r="R35" i="9"/>
  <c r="E35" i="9"/>
  <c r="V34" i="9"/>
  <c r="R34" i="9"/>
  <c r="E34" i="9"/>
  <c r="V33" i="9"/>
  <c r="R33" i="9"/>
  <c r="E33" i="9"/>
  <c r="V32" i="9"/>
  <c r="R32" i="9"/>
  <c r="E32" i="9"/>
  <c r="V31" i="9"/>
  <c r="R31" i="9"/>
  <c r="E31" i="9"/>
  <c r="V30" i="9"/>
  <c r="R30" i="9"/>
  <c r="E30" i="9"/>
  <c r="V29" i="9"/>
  <c r="V60" i="9" s="1"/>
  <c r="R29" i="9"/>
  <c r="R60" i="9" s="1"/>
  <c r="E29" i="9"/>
  <c r="E59" i="9" s="1"/>
  <c r="V28" i="9"/>
  <c r="R28" i="9"/>
  <c r="E28" i="9"/>
  <c r="V27" i="9"/>
  <c r="R27" i="9"/>
  <c r="E27" i="9"/>
  <c r="V26" i="9"/>
  <c r="R26" i="9"/>
  <c r="E26" i="9"/>
  <c r="V25" i="9"/>
  <c r="R25" i="9"/>
  <c r="E25" i="9"/>
  <c r="V24" i="9"/>
  <c r="R24" i="9"/>
  <c r="E24" i="9"/>
  <c r="V23" i="9"/>
  <c r="R23" i="9"/>
  <c r="E23" i="9"/>
  <c r="V22" i="9"/>
  <c r="R22" i="9"/>
  <c r="E22" i="9"/>
  <c r="V21" i="9"/>
  <c r="R21" i="9"/>
  <c r="E21" i="9"/>
  <c r="V20" i="9"/>
  <c r="R20" i="9"/>
  <c r="E20" i="9"/>
  <c r="V19" i="9"/>
  <c r="V55" i="9" s="1"/>
  <c r="R19" i="9"/>
  <c r="R55" i="9" s="1"/>
  <c r="E19" i="9"/>
  <c r="E54" i="9" s="1"/>
  <c r="V18" i="9"/>
  <c r="R18" i="9"/>
  <c r="E18" i="9"/>
  <c r="V17" i="9"/>
  <c r="R17" i="9"/>
  <c r="E17" i="9"/>
  <c r="A17" i="9"/>
  <c r="A18" i="9" s="1"/>
  <c r="A19" i="9" s="1"/>
  <c r="V16" i="9"/>
  <c r="R16" i="9"/>
  <c r="E16" i="9"/>
  <c r="V15" i="9"/>
  <c r="R15" i="9"/>
  <c r="E15" i="9"/>
  <c r="V14" i="9"/>
  <c r="R14" i="9"/>
  <c r="E14" i="9"/>
  <c r="V13" i="9"/>
  <c r="R13" i="9"/>
  <c r="E13" i="9"/>
  <c r="V12" i="9"/>
  <c r="R12" i="9"/>
  <c r="E12" i="9"/>
  <c r="V11" i="9"/>
  <c r="R11" i="9"/>
  <c r="E11" i="9"/>
  <c r="V10" i="9"/>
  <c r="V49" i="9" s="1"/>
  <c r="R10" i="9"/>
  <c r="E10" i="9"/>
  <c r="E45" i="9" s="1"/>
  <c r="A10" i="9"/>
  <c r="A11" i="9" s="1"/>
  <c r="A12" i="9" s="1"/>
  <c r="A13" i="9" s="1"/>
  <c r="A14" i="9" s="1"/>
  <c r="A15" i="9" s="1"/>
  <c r="V9" i="9"/>
  <c r="R9" i="9"/>
  <c r="R45" i="9" s="1"/>
  <c r="E9" i="9"/>
  <c r="E50" i="9" s="1"/>
  <c r="AB60" i="8"/>
  <c r="AA60" i="8"/>
  <c r="Z60" i="8"/>
  <c r="Y60" i="8"/>
  <c r="X60" i="8"/>
  <c r="W60" i="8"/>
  <c r="U60" i="8"/>
  <c r="T60" i="8"/>
  <c r="S60" i="8"/>
  <c r="Q60" i="8"/>
  <c r="P60" i="8"/>
  <c r="O60" i="8"/>
  <c r="N60" i="8"/>
  <c r="M60" i="8"/>
  <c r="L60" i="8"/>
  <c r="K60" i="8"/>
  <c r="J60" i="8"/>
  <c r="I60" i="8"/>
  <c r="H60" i="8"/>
  <c r="G60" i="8"/>
  <c r="F60" i="8"/>
  <c r="D60" i="8"/>
  <c r="C60" i="8"/>
  <c r="B60" i="8"/>
  <c r="AB59" i="8"/>
  <c r="AA59" i="8"/>
  <c r="Z59" i="8"/>
  <c r="Y59" i="8"/>
  <c r="X59" i="8"/>
  <c r="W59" i="8"/>
  <c r="U59" i="8"/>
  <c r="T59" i="8"/>
  <c r="S59" i="8"/>
  <c r="Q59" i="8"/>
  <c r="P59" i="8"/>
  <c r="O59" i="8"/>
  <c r="N59" i="8"/>
  <c r="M59" i="8"/>
  <c r="L59" i="8"/>
  <c r="K59" i="8"/>
  <c r="J59" i="8"/>
  <c r="I59" i="8"/>
  <c r="H59" i="8"/>
  <c r="G59" i="8"/>
  <c r="F59" i="8"/>
  <c r="D59" i="8"/>
  <c r="C59" i="8"/>
  <c r="B59" i="8"/>
  <c r="AB58" i="8"/>
  <c r="AA58" i="8"/>
  <c r="Z58" i="8"/>
  <c r="Y58" i="8"/>
  <c r="X58" i="8"/>
  <c r="W58" i="8"/>
  <c r="U58" i="8"/>
  <c r="T58" i="8"/>
  <c r="S58" i="8"/>
  <c r="Q58" i="8"/>
  <c r="P58" i="8"/>
  <c r="O58" i="8"/>
  <c r="N58" i="8"/>
  <c r="M58" i="8"/>
  <c r="L58" i="8"/>
  <c r="K58" i="8"/>
  <c r="J58" i="8"/>
  <c r="I58" i="8"/>
  <c r="H58" i="8"/>
  <c r="G58" i="8"/>
  <c r="F58" i="8"/>
  <c r="D58" i="8"/>
  <c r="C58" i="8"/>
  <c r="B58" i="8"/>
  <c r="AB57" i="8"/>
  <c r="AA57" i="8"/>
  <c r="Z57" i="8"/>
  <c r="Y57" i="8"/>
  <c r="X57" i="8"/>
  <c r="W57" i="8"/>
  <c r="U57" i="8"/>
  <c r="T57" i="8"/>
  <c r="S57" i="8"/>
  <c r="Q57" i="8"/>
  <c r="P57" i="8"/>
  <c r="O57" i="8"/>
  <c r="N57" i="8"/>
  <c r="M57" i="8"/>
  <c r="L57" i="8"/>
  <c r="K57" i="8"/>
  <c r="J57" i="8"/>
  <c r="I57" i="8"/>
  <c r="H57" i="8"/>
  <c r="G57" i="8"/>
  <c r="F57" i="8"/>
  <c r="D57" i="8"/>
  <c r="C57" i="8"/>
  <c r="B57" i="8"/>
  <c r="AB55" i="8"/>
  <c r="AA55" i="8"/>
  <c r="Z55" i="8"/>
  <c r="Y55" i="8"/>
  <c r="X55" i="8"/>
  <c r="W55" i="8"/>
  <c r="U55" i="8"/>
  <c r="T55" i="8"/>
  <c r="S55" i="8"/>
  <c r="Q55" i="8"/>
  <c r="P55" i="8"/>
  <c r="O55" i="8"/>
  <c r="N55" i="8"/>
  <c r="M55" i="8"/>
  <c r="L55" i="8"/>
  <c r="K55" i="8"/>
  <c r="J55" i="8"/>
  <c r="I55" i="8"/>
  <c r="H55" i="8"/>
  <c r="G55" i="8"/>
  <c r="F55" i="8"/>
  <c r="D55" i="8"/>
  <c r="C55" i="8"/>
  <c r="B55" i="8"/>
  <c r="AB54" i="8"/>
  <c r="AA54" i="8"/>
  <c r="Z54" i="8"/>
  <c r="Y54" i="8"/>
  <c r="X54" i="8"/>
  <c r="W54" i="8"/>
  <c r="U54" i="8"/>
  <c r="T54" i="8"/>
  <c r="S54" i="8"/>
  <c r="Q54" i="8"/>
  <c r="P54" i="8"/>
  <c r="O54" i="8"/>
  <c r="N54" i="8"/>
  <c r="M54" i="8"/>
  <c r="L54" i="8"/>
  <c r="K54" i="8"/>
  <c r="J54" i="8"/>
  <c r="I54" i="8"/>
  <c r="H54" i="8"/>
  <c r="G54" i="8"/>
  <c r="F54" i="8"/>
  <c r="D54" i="8"/>
  <c r="C54" i="8"/>
  <c r="B54" i="8"/>
  <c r="AB53" i="8"/>
  <c r="AA53" i="8"/>
  <c r="Z53" i="8"/>
  <c r="Y53" i="8"/>
  <c r="X53" i="8"/>
  <c r="W53" i="8"/>
  <c r="U53" i="8"/>
  <c r="T53" i="8"/>
  <c r="S53" i="8"/>
  <c r="Q53" i="8"/>
  <c r="P53" i="8"/>
  <c r="O53" i="8"/>
  <c r="N53" i="8"/>
  <c r="M53" i="8"/>
  <c r="L53" i="8"/>
  <c r="K53" i="8"/>
  <c r="J53" i="8"/>
  <c r="I53" i="8"/>
  <c r="H53" i="8"/>
  <c r="G53" i="8"/>
  <c r="F53" i="8"/>
  <c r="D53" i="8"/>
  <c r="C53" i="8"/>
  <c r="B53" i="8"/>
  <c r="AB52" i="8"/>
  <c r="AA52" i="8"/>
  <c r="Z52" i="8"/>
  <c r="Y52" i="8"/>
  <c r="X52" i="8"/>
  <c r="W52" i="8"/>
  <c r="U52" i="8"/>
  <c r="T52" i="8"/>
  <c r="S52" i="8"/>
  <c r="Q52" i="8"/>
  <c r="P52" i="8"/>
  <c r="O52" i="8"/>
  <c r="N52" i="8"/>
  <c r="M52" i="8"/>
  <c r="L52" i="8"/>
  <c r="K52" i="8"/>
  <c r="J52" i="8"/>
  <c r="I52" i="8"/>
  <c r="H52" i="8"/>
  <c r="G52" i="8"/>
  <c r="F52" i="8"/>
  <c r="D52" i="8"/>
  <c r="C52" i="8"/>
  <c r="B52" i="8"/>
  <c r="R51" i="8"/>
  <c r="AB50" i="8"/>
  <c r="AA50" i="8"/>
  <c r="Z50" i="8"/>
  <c r="Y50" i="8"/>
  <c r="X50" i="8"/>
  <c r="W50" i="8"/>
  <c r="U50" i="8"/>
  <c r="T50" i="8"/>
  <c r="S50" i="8"/>
  <c r="Q50" i="8"/>
  <c r="P50" i="8"/>
  <c r="R50" i="8" s="1"/>
  <c r="O50" i="8"/>
  <c r="N50" i="8"/>
  <c r="M50" i="8"/>
  <c r="L50" i="8"/>
  <c r="K50" i="8"/>
  <c r="J50" i="8"/>
  <c r="I50" i="8"/>
  <c r="H50" i="8"/>
  <c r="G50" i="8"/>
  <c r="F50" i="8"/>
  <c r="D50" i="8"/>
  <c r="C50" i="8"/>
  <c r="B50" i="8"/>
  <c r="AB49" i="8"/>
  <c r="AA49" i="8"/>
  <c r="Z49" i="8"/>
  <c r="Y49" i="8"/>
  <c r="X49" i="8"/>
  <c r="W49" i="8"/>
  <c r="U49" i="8"/>
  <c r="T49" i="8"/>
  <c r="S49" i="8"/>
  <c r="Q49" i="8"/>
  <c r="P49" i="8"/>
  <c r="R49" i="8" s="1"/>
  <c r="O49" i="8"/>
  <c r="N49" i="8"/>
  <c r="M49" i="8"/>
  <c r="L49" i="8"/>
  <c r="K49" i="8"/>
  <c r="J49" i="8"/>
  <c r="I49" i="8"/>
  <c r="H49" i="8"/>
  <c r="G49" i="8"/>
  <c r="F49" i="8"/>
  <c r="D49" i="8"/>
  <c r="C49" i="8"/>
  <c r="B49" i="8"/>
  <c r="AB48" i="8"/>
  <c r="AA48" i="8"/>
  <c r="Z48" i="8"/>
  <c r="Y48" i="8"/>
  <c r="X48" i="8"/>
  <c r="W48" i="8"/>
  <c r="U48" i="8"/>
  <c r="T48" i="8"/>
  <c r="S48" i="8"/>
  <c r="Q48" i="8"/>
  <c r="P48" i="8"/>
  <c r="R48" i="8" s="1"/>
  <c r="O48" i="8"/>
  <c r="N48" i="8"/>
  <c r="M48" i="8"/>
  <c r="L48" i="8"/>
  <c r="K48" i="8"/>
  <c r="J48" i="8"/>
  <c r="I48" i="8"/>
  <c r="H48" i="8"/>
  <c r="G48" i="8"/>
  <c r="F48" i="8"/>
  <c r="D48" i="8"/>
  <c r="C48" i="8"/>
  <c r="B48" i="8"/>
  <c r="AB47" i="8"/>
  <c r="AA47" i="8"/>
  <c r="Z47" i="8"/>
  <c r="Y47" i="8"/>
  <c r="X47" i="8"/>
  <c r="W47" i="8"/>
  <c r="U47" i="8"/>
  <c r="T47" i="8"/>
  <c r="S47" i="8"/>
  <c r="Q47" i="8"/>
  <c r="P47" i="8"/>
  <c r="R47" i="8" s="1"/>
  <c r="O47" i="8"/>
  <c r="N47" i="8"/>
  <c r="L47" i="8"/>
  <c r="K47" i="8"/>
  <c r="J47" i="8"/>
  <c r="I47" i="8"/>
  <c r="H47" i="8"/>
  <c r="G47" i="8"/>
  <c r="F47" i="8"/>
  <c r="D47" i="8"/>
  <c r="C47" i="8"/>
  <c r="B47" i="8"/>
  <c r="R46" i="8"/>
  <c r="AM45" i="8"/>
  <c r="AB45" i="8"/>
  <c r="AA45" i="8"/>
  <c r="Z45" i="8"/>
  <c r="Y45" i="8"/>
  <c r="X45" i="8"/>
  <c r="W45" i="8"/>
  <c r="U45" i="8"/>
  <c r="T45" i="8"/>
  <c r="S45" i="8"/>
  <c r="Q45" i="8"/>
  <c r="P45" i="8"/>
  <c r="O45" i="8"/>
  <c r="N45" i="8"/>
  <c r="M45" i="8"/>
  <c r="L45" i="8"/>
  <c r="K45" i="8"/>
  <c r="J45" i="8"/>
  <c r="I45" i="8"/>
  <c r="H45" i="8"/>
  <c r="G45" i="8"/>
  <c r="F45" i="8"/>
  <c r="D45" i="8"/>
  <c r="C45" i="8"/>
  <c r="B45" i="8"/>
  <c r="AM44" i="8"/>
  <c r="AB44" i="8"/>
  <c r="AA44" i="8"/>
  <c r="Z44" i="8"/>
  <c r="Y44" i="8"/>
  <c r="X44" i="8"/>
  <c r="W44" i="8"/>
  <c r="U44" i="8"/>
  <c r="T44" i="8"/>
  <c r="S44" i="8"/>
  <c r="Q44" i="8"/>
  <c r="P44" i="8"/>
  <c r="O44" i="8"/>
  <c r="N44" i="8"/>
  <c r="M44" i="8"/>
  <c r="L44" i="8"/>
  <c r="K44" i="8"/>
  <c r="J44" i="8"/>
  <c r="I44" i="8"/>
  <c r="H44" i="8"/>
  <c r="G44" i="8"/>
  <c r="F44" i="8"/>
  <c r="D44" i="8"/>
  <c r="C44" i="8"/>
  <c r="B44" i="8"/>
  <c r="AM43" i="8"/>
  <c r="AB43" i="8"/>
  <c r="AA43" i="8"/>
  <c r="Z43" i="8"/>
  <c r="Y43" i="8"/>
  <c r="X43" i="8"/>
  <c r="W43" i="8"/>
  <c r="U43" i="8"/>
  <c r="T43" i="8"/>
  <c r="S43" i="8"/>
  <c r="Q43" i="8"/>
  <c r="P43" i="8"/>
  <c r="R43" i="8" s="1"/>
  <c r="O43" i="8"/>
  <c r="N43" i="8"/>
  <c r="M43" i="8"/>
  <c r="L43" i="8"/>
  <c r="K43" i="8"/>
  <c r="J43" i="8"/>
  <c r="I43" i="8"/>
  <c r="H43" i="8"/>
  <c r="G43" i="8"/>
  <c r="F43" i="8"/>
  <c r="D43" i="8"/>
  <c r="C43" i="8"/>
  <c r="B43" i="8"/>
  <c r="AM42" i="8"/>
  <c r="AB42" i="8"/>
  <c r="AA42" i="8"/>
  <c r="Z42" i="8"/>
  <c r="Y42" i="8"/>
  <c r="X42" i="8"/>
  <c r="W42" i="8"/>
  <c r="U42" i="8"/>
  <c r="T42" i="8"/>
  <c r="S42" i="8"/>
  <c r="Q42" i="8"/>
  <c r="P42" i="8"/>
  <c r="R42" i="8" s="1"/>
  <c r="O42" i="8"/>
  <c r="N42" i="8"/>
  <c r="M42" i="8"/>
  <c r="L42" i="8"/>
  <c r="K42" i="8"/>
  <c r="J42" i="8"/>
  <c r="I42" i="8"/>
  <c r="H42" i="8"/>
  <c r="G42" i="8"/>
  <c r="F42" i="8"/>
  <c r="D42" i="8"/>
  <c r="C42" i="8"/>
  <c r="B42" i="8"/>
  <c r="B40" i="8"/>
  <c r="V39" i="8"/>
  <c r="R39" i="8"/>
  <c r="E39" i="8"/>
  <c r="V38" i="8"/>
  <c r="R38" i="8"/>
  <c r="E38" i="8"/>
  <c r="V37" i="8"/>
  <c r="R37" i="8"/>
  <c r="E37" i="8"/>
  <c r="V36" i="8"/>
  <c r="R36" i="8"/>
  <c r="E36" i="8"/>
  <c r="V35" i="8"/>
  <c r="R35" i="8"/>
  <c r="E35" i="8"/>
  <c r="V34" i="8"/>
  <c r="R34" i="8"/>
  <c r="E34" i="8"/>
  <c r="V33" i="8"/>
  <c r="R33" i="8"/>
  <c r="E33" i="8"/>
  <c r="V32" i="8"/>
  <c r="R32" i="8"/>
  <c r="E32" i="8"/>
  <c r="V31" i="8"/>
  <c r="R31" i="8"/>
  <c r="E31" i="8"/>
  <c r="V30" i="8"/>
  <c r="R30" i="8"/>
  <c r="E30" i="8"/>
  <c r="V29" i="8"/>
  <c r="V60" i="8" s="1"/>
  <c r="R29" i="8"/>
  <c r="R60" i="8" s="1"/>
  <c r="E29" i="8"/>
  <c r="E59" i="8" s="1"/>
  <c r="V28" i="8"/>
  <c r="R28" i="8"/>
  <c r="V27" i="8"/>
  <c r="R27" i="8"/>
  <c r="V26" i="8"/>
  <c r="R26" i="8"/>
  <c r="E26" i="8"/>
  <c r="V25" i="8"/>
  <c r="R25" i="8"/>
  <c r="E25" i="8"/>
  <c r="V24" i="8"/>
  <c r="R24" i="8"/>
  <c r="E24" i="8"/>
  <c r="V23" i="8"/>
  <c r="R23" i="8"/>
  <c r="E23" i="8"/>
  <c r="V22" i="8"/>
  <c r="R22" i="8"/>
  <c r="E22" i="8"/>
  <c r="V21" i="8"/>
  <c r="R21" i="8"/>
  <c r="E21" i="8"/>
  <c r="V20" i="8"/>
  <c r="R20" i="8"/>
  <c r="E20" i="8"/>
  <c r="V19" i="8"/>
  <c r="V55" i="8" s="1"/>
  <c r="R19" i="8"/>
  <c r="R55" i="8" s="1"/>
  <c r="E19" i="8"/>
  <c r="E54" i="8" s="1"/>
  <c r="V18" i="8"/>
  <c r="R18" i="8"/>
  <c r="V17" i="8"/>
  <c r="R17" i="8"/>
  <c r="E17" i="8"/>
  <c r="A17" i="8"/>
  <c r="A18" i="8" s="1"/>
  <c r="A19" i="8" s="1"/>
  <c r="V16" i="8"/>
  <c r="R16" i="8"/>
  <c r="E16" i="8"/>
  <c r="V15" i="8"/>
  <c r="R15" i="8"/>
  <c r="V14" i="8"/>
  <c r="R14" i="8"/>
  <c r="E14" i="8"/>
  <c r="V13" i="8"/>
  <c r="R13" i="8"/>
  <c r="E13" i="8"/>
  <c r="V12" i="8"/>
  <c r="R12" i="8"/>
  <c r="V11" i="8"/>
  <c r="R11" i="8"/>
  <c r="E11" i="8"/>
  <c r="V10" i="8"/>
  <c r="V49" i="8" s="1"/>
  <c r="R10" i="8"/>
  <c r="E10" i="8"/>
  <c r="E45" i="8" s="1"/>
  <c r="A10" i="8"/>
  <c r="A11" i="8" s="1"/>
  <c r="A12" i="8" s="1"/>
  <c r="A13" i="8" s="1"/>
  <c r="A14" i="8" s="1"/>
  <c r="A15" i="8" s="1"/>
  <c r="V9" i="8"/>
  <c r="R9" i="8"/>
  <c r="R45" i="8" s="1"/>
  <c r="E9" i="8"/>
  <c r="E50" i="8" s="1"/>
  <c r="AB60" i="7"/>
  <c r="AA60" i="7"/>
  <c r="Z60" i="7"/>
  <c r="Y60" i="7"/>
  <c r="X60" i="7"/>
  <c r="W60" i="7"/>
  <c r="U60" i="7"/>
  <c r="T60" i="7"/>
  <c r="S60" i="7"/>
  <c r="Q60" i="7"/>
  <c r="P60" i="7"/>
  <c r="O60" i="7"/>
  <c r="N60" i="7"/>
  <c r="M60" i="7"/>
  <c r="L60" i="7"/>
  <c r="K60" i="7"/>
  <c r="J60" i="7"/>
  <c r="I60" i="7"/>
  <c r="H60" i="7"/>
  <c r="G60" i="7"/>
  <c r="F60" i="7"/>
  <c r="D60" i="7"/>
  <c r="C60" i="7"/>
  <c r="B60" i="7"/>
  <c r="AB59" i="7"/>
  <c r="AA59" i="7"/>
  <c r="Z59" i="7"/>
  <c r="Y59" i="7"/>
  <c r="X59" i="7"/>
  <c r="W59" i="7"/>
  <c r="U59" i="7"/>
  <c r="T59" i="7"/>
  <c r="S59" i="7"/>
  <c r="Q59" i="7"/>
  <c r="P59" i="7"/>
  <c r="O59" i="7"/>
  <c r="N59" i="7"/>
  <c r="M59" i="7"/>
  <c r="L59" i="7"/>
  <c r="K59" i="7"/>
  <c r="J59" i="7"/>
  <c r="I59" i="7"/>
  <c r="H59" i="7"/>
  <c r="G59" i="7"/>
  <c r="F59" i="7"/>
  <c r="D59" i="7"/>
  <c r="C59" i="7"/>
  <c r="B59" i="7"/>
  <c r="AB58" i="7"/>
  <c r="AA58" i="7"/>
  <c r="Z58" i="7"/>
  <c r="Y58" i="7"/>
  <c r="X58" i="7"/>
  <c r="W58" i="7"/>
  <c r="U58" i="7"/>
  <c r="T58" i="7"/>
  <c r="S58" i="7"/>
  <c r="Q58" i="7"/>
  <c r="P58" i="7"/>
  <c r="O58" i="7"/>
  <c r="N58" i="7"/>
  <c r="M58" i="7"/>
  <c r="L58" i="7"/>
  <c r="K58" i="7"/>
  <c r="J58" i="7"/>
  <c r="I58" i="7"/>
  <c r="H58" i="7"/>
  <c r="G58" i="7"/>
  <c r="F58" i="7"/>
  <c r="D58" i="7"/>
  <c r="C58" i="7"/>
  <c r="B58" i="7"/>
  <c r="AB57" i="7"/>
  <c r="AA57" i="7"/>
  <c r="Z57" i="7"/>
  <c r="Y57" i="7"/>
  <c r="X57" i="7"/>
  <c r="W57" i="7"/>
  <c r="U57" i="7"/>
  <c r="T57" i="7"/>
  <c r="S57" i="7"/>
  <c r="Q57" i="7"/>
  <c r="P57" i="7"/>
  <c r="O57" i="7"/>
  <c r="N57" i="7"/>
  <c r="M57" i="7"/>
  <c r="L57" i="7"/>
  <c r="K57" i="7"/>
  <c r="J57" i="7"/>
  <c r="I57" i="7"/>
  <c r="H57" i="7"/>
  <c r="G57" i="7"/>
  <c r="F57" i="7"/>
  <c r="D57" i="7"/>
  <c r="C57" i="7"/>
  <c r="B57" i="7"/>
  <c r="AB55" i="7"/>
  <c r="AA55" i="7"/>
  <c r="Z55" i="7"/>
  <c r="Y55" i="7"/>
  <c r="X55" i="7"/>
  <c r="W55" i="7"/>
  <c r="U55" i="7"/>
  <c r="T55" i="7"/>
  <c r="S55" i="7"/>
  <c r="Q55" i="7"/>
  <c r="P55" i="7"/>
  <c r="O55" i="7"/>
  <c r="N55" i="7"/>
  <c r="M55" i="7"/>
  <c r="L55" i="7"/>
  <c r="K55" i="7"/>
  <c r="J55" i="7"/>
  <c r="I55" i="7"/>
  <c r="H55" i="7"/>
  <c r="G55" i="7"/>
  <c r="F55" i="7"/>
  <c r="D55" i="7"/>
  <c r="C55" i="7"/>
  <c r="B55" i="7"/>
  <c r="AB54" i="7"/>
  <c r="AA54" i="7"/>
  <c r="Z54" i="7"/>
  <c r="Y54" i="7"/>
  <c r="X54" i="7"/>
  <c r="W54" i="7"/>
  <c r="U54" i="7"/>
  <c r="T54" i="7"/>
  <c r="S54" i="7"/>
  <c r="Q54" i="7"/>
  <c r="P54" i="7"/>
  <c r="O54" i="7"/>
  <c r="N54" i="7"/>
  <c r="M54" i="7"/>
  <c r="L54" i="7"/>
  <c r="K54" i="7"/>
  <c r="J54" i="7"/>
  <c r="I54" i="7"/>
  <c r="H54" i="7"/>
  <c r="G54" i="7"/>
  <c r="F54" i="7"/>
  <c r="D54" i="7"/>
  <c r="C54" i="7"/>
  <c r="B54" i="7"/>
  <c r="AB53" i="7"/>
  <c r="AA53" i="7"/>
  <c r="Z53" i="7"/>
  <c r="Y53" i="7"/>
  <c r="X53" i="7"/>
  <c r="W53" i="7"/>
  <c r="U53" i="7"/>
  <c r="T53" i="7"/>
  <c r="S53" i="7"/>
  <c r="Q53" i="7"/>
  <c r="P53" i="7"/>
  <c r="O53" i="7"/>
  <c r="N53" i="7"/>
  <c r="M53" i="7"/>
  <c r="L53" i="7"/>
  <c r="K53" i="7"/>
  <c r="J53" i="7"/>
  <c r="I53" i="7"/>
  <c r="H53" i="7"/>
  <c r="G53" i="7"/>
  <c r="F53" i="7"/>
  <c r="D53" i="7"/>
  <c r="C53" i="7"/>
  <c r="B53" i="7"/>
  <c r="AB52" i="7"/>
  <c r="AA52" i="7"/>
  <c r="Z52" i="7"/>
  <c r="Y52" i="7"/>
  <c r="X52" i="7"/>
  <c r="W52" i="7"/>
  <c r="U52" i="7"/>
  <c r="T52" i="7"/>
  <c r="S52" i="7"/>
  <c r="Q52" i="7"/>
  <c r="P52" i="7"/>
  <c r="O52" i="7"/>
  <c r="N52" i="7"/>
  <c r="M52" i="7"/>
  <c r="L52" i="7"/>
  <c r="K52" i="7"/>
  <c r="J52" i="7"/>
  <c r="I52" i="7"/>
  <c r="H52" i="7"/>
  <c r="G52" i="7"/>
  <c r="F52" i="7"/>
  <c r="D52" i="7"/>
  <c r="C52" i="7"/>
  <c r="B52" i="7"/>
  <c r="R51" i="7"/>
  <c r="AB50" i="7"/>
  <c r="AA50" i="7"/>
  <c r="Z50" i="7"/>
  <c r="Y50" i="7"/>
  <c r="X50" i="7"/>
  <c r="W50" i="7"/>
  <c r="U50" i="7"/>
  <c r="T50" i="7"/>
  <c r="S50" i="7"/>
  <c r="Q50" i="7"/>
  <c r="P50" i="7"/>
  <c r="R50" i="7" s="1"/>
  <c r="O50" i="7"/>
  <c r="N50" i="7"/>
  <c r="M50" i="7"/>
  <c r="L50" i="7"/>
  <c r="K50" i="7"/>
  <c r="J50" i="7"/>
  <c r="I50" i="7"/>
  <c r="H50" i="7"/>
  <c r="G50" i="7"/>
  <c r="F50" i="7"/>
  <c r="D50" i="7"/>
  <c r="C50" i="7"/>
  <c r="B50" i="7"/>
  <c r="AB49" i="7"/>
  <c r="AA49" i="7"/>
  <c r="Z49" i="7"/>
  <c r="Y49" i="7"/>
  <c r="X49" i="7"/>
  <c r="W49" i="7"/>
  <c r="U49" i="7"/>
  <c r="T49" i="7"/>
  <c r="S49" i="7"/>
  <c r="Q49" i="7"/>
  <c r="P49" i="7"/>
  <c r="R49" i="7" s="1"/>
  <c r="O49" i="7"/>
  <c r="N49" i="7"/>
  <c r="M49" i="7"/>
  <c r="L49" i="7"/>
  <c r="K49" i="7"/>
  <c r="J49" i="7"/>
  <c r="I49" i="7"/>
  <c r="H49" i="7"/>
  <c r="G49" i="7"/>
  <c r="F49" i="7"/>
  <c r="D49" i="7"/>
  <c r="C49" i="7"/>
  <c r="B49" i="7"/>
  <c r="AB48" i="7"/>
  <c r="AA48" i="7"/>
  <c r="Z48" i="7"/>
  <c r="Y48" i="7"/>
  <c r="X48" i="7"/>
  <c r="W48" i="7"/>
  <c r="U48" i="7"/>
  <c r="T48" i="7"/>
  <c r="S48" i="7"/>
  <c r="Q48" i="7"/>
  <c r="P48" i="7"/>
  <c r="R48" i="7" s="1"/>
  <c r="O48" i="7"/>
  <c r="N48" i="7"/>
  <c r="M48" i="7"/>
  <c r="L48" i="7"/>
  <c r="K48" i="7"/>
  <c r="J48" i="7"/>
  <c r="I48" i="7"/>
  <c r="H48" i="7"/>
  <c r="G48" i="7"/>
  <c r="F48" i="7"/>
  <c r="D48" i="7"/>
  <c r="C48" i="7"/>
  <c r="B48" i="7"/>
  <c r="AB47" i="7"/>
  <c r="AA47" i="7"/>
  <c r="Z47" i="7"/>
  <c r="Y47" i="7"/>
  <c r="X47" i="7"/>
  <c r="W47" i="7"/>
  <c r="U47" i="7"/>
  <c r="T47" i="7"/>
  <c r="S47" i="7"/>
  <c r="Q47" i="7"/>
  <c r="P47" i="7"/>
  <c r="R47" i="7" s="1"/>
  <c r="O47" i="7"/>
  <c r="N47" i="7"/>
  <c r="L47" i="7"/>
  <c r="K47" i="7"/>
  <c r="J47" i="7"/>
  <c r="I47" i="7"/>
  <c r="H47" i="7"/>
  <c r="G47" i="7"/>
  <c r="F47" i="7"/>
  <c r="D47" i="7"/>
  <c r="C47" i="7"/>
  <c r="B47" i="7"/>
  <c r="R46" i="7"/>
  <c r="AM45" i="7"/>
  <c r="AB45" i="7"/>
  <c r="AA45" i="7"/>
  <c r="Z45" i="7"/>
  <c r="Y45" i="7"/>
  <c r="X45" i="7"/>
  <c r="W45" i="7"/>
  <c r="U45" i="7"/>
  <c r="T45" i="7"/>
  <c r="S45" i="7"/>
  <c r="Q45" i="7"/>
  <c r="P45" i="7"/>
  <c r="O45" i="7"/>
  <c r="N45" i="7"/>
  <c r="M45" i="7"/>
  <c r="L45" i="7"/>
  <c r="K45" i="7"/>
  <c r="J45" i="7"/>
  <c r="I45" i="7"/>
  <c r="H45" i="7"/>
  <c r="G45" i="7"/>
  <c r="F45" i="7"/>
  <c r="D45" i="7"/>
  <c r="C45" i="7"/>
  <c r="B45" i="7"/>
  <c r="AM44" i="7"/>
  <c r="AB44" i="7"/>
  <c r="AA44" i="7"/>
  <c r="Z44" i="7"/>
  <c r="Y44" i="7"/>
  <c r="X44" i="7"/>
  <c r="W44" i="7"/>
  <c r="U44" i="7"/>
  <c r="T44" i="7"/>
  <c r="S44" i="7"/>
  <c r="Q44" i="7"/>
  <c r="P44" i="7"/>
  <c r="O44" i="7"/>
  <c r="N44" i="7"/>
  <c r="M44" i="7"/>
  <c r="L44" i="7"/>
  <c r="K44" i="7"/>
  <c r="J44" i="7"/>
  <c r="I44" i="7"/>
  <c r="H44" i="7"/>
  <c r="G44" i="7"/>
  <c r="F44" i="7"/>
  <c r="D44" i="7"/>
  <c r="C44" i="7"/>
  <c r="B44" i="7"/>
  <c r="AM43" i="7"/>
  <c r="AB43" i="7"/>
  <c r="AA43" i="7"/>
  <c r="Z43" i="7"/>
  <c r="Y43" i="7"/>
  <c r="X43" i="7"/>
  <c r="W43" i="7"/>
  <c r="U43" i="7"/>
  <c r="T43" i="7"/>
  <c r="S43" i="7"/>
  <c r="Q43" i="7"/>
  <c r="P43" i="7"/>
  <c r="R43" i="7" s="1"/>
  <c r="O43" i="7"/>
  <c r="N43" i="7"/>
  <c r="M43" i="7"/>
  <c r="L43" i="7"/>
  <c r="K43" i="7"/>
  <c r="J43" i="7"/>
  <c r="I43" i="7"/>
  <c r="H43" i="7"/>
  <c r="G43" i="7"/>
  <c r="F43" i="7"/>
  <c r="D43" i="7"/>
  <c r="C43" i="7"/>
  <c r="B43" i="7"/>
  <c r="AM42" i="7"/>
  <c r="AB42" i="7"/>
  <c r="AA42" i="7"/>
  <c r="Z42" i="7"/>
  <c r="Y42" i="7"/>
  <c r="X42" i="7"/>
  <c r="W42" i="7"/>
  <c r="U42" i="7"/>
  <c r="T42" i="7"/>
  <c r="S42" i="7"/>
  <c r="Q42" i="7"/>
  <c r="P42" i="7"/>
  <c r="R42" i="7" s="1"/>
  <c r="O42" i="7"/>
  <c r="N42" i="7"/>
  <c r="M42" i="7"/>
  <c r="L42" i="7"/>
  <c r="K42" i="7"/>
  <c r="J42" i="7"/>
  <c r="I42" i="7"/>
  <c r="H42" i="7"/>
  <c r="G42" i="7"/>
  <c r="F42" i="7"/>
  <c r="D42" i="7"/>
  <c r="C42" i="7"/>
  <c r="B42" i="7"/>
  <c r="BC40" i="7"/>
  <c r="BB40" i="7"/>
  <c r="B40" i="7"/>
  <c r="V39" i="7"/>
  <c r="R39" i="7"/>
  <c r="E39" i="7"/>
  <c r="V38" i="7"/>
  <c r="R38" i="7"/>
  <c r="E38" i="7"/>
  <c r="V37" i="7"/>
  <c r="R37" i="7"/>
  <c r="E37" i="7"/>
  <c r="V36" i="7"/>
  <c r="R36" i="7"/>
  <c r="E36" i="7"/>
  <c r="V35" i="7"/>
  <c r="R35" i="7"/>
  <c r="E35" i="7"/>
  <c r="V34" i="7"/>
  <c r="R34" i="7"/>
  <c r="E34" i="7"/>
  <c r="V33" i="7"/>
  <c r="R33" i="7"/>
  <c r="E33" i="7"/>
  <c r="V32" i="7"/>
  <c r="R32" i="7"/>
  <c r="E32" i="7"/>
  <c r="V31" i="7"/>
  <c r="R31" i="7"/>
  <c r="E31" i="7"/>
  <c r="V30" i="7"/>
  <c r="R30" i="7"/>
  <c r="E30" i="7"/>
  <c r="V29" i="7"/>
  <c r="V60" i="7" s="1"/>
  <c r="R29" i="7"/>
  <c r="R60" i="7" s="1"/>
  <c r="E29" i="7"/>
  <c r="E59" i="7" s="1"/>
  <c r="V28" i="7"/>
  <c r="R28" i="7"/>
  <c r="E28" i="7"/>
  <c r="V27" i="7"/>
  <c r="R27" i="7"/>
  <c r="E27" i="7"/>
  <c r="V26" i="7"/>
  <c r="R26" i="7"/>
  <c r="E26" i="7"/>
  <c r="V25" i="7"/>
  <c r="R25" i="7"/>
  <c r="E25" i="7"/>
  <c r="V24" i="7"/>
  <c r="R24" i="7"/>
  <c r="E24" i="7"/>
  <c r="V23" i="7"/>
  <c r="R23" i="7"/>
  <c r="E23" i="7"/>
  <c r="V22" i="7"/>
  <c r="R22" i="7"/>
  <c r="E22" i="7"/>
  <c r="V21" i="7"/>
  <c r="R21" i="7"/>
  <c r="E21" i="7"/>
  <c r="V20" i="7"/>
  <c r="R20" i="7"/>
  <c r="E20" i="7"/>
  <c r="V19" i="7"/>
  <c r="V55" i="7" s="1"/>
  <c r="R19" i="7"/>
  <c r="R55" i="7" s="1"/>
  <c r="E19" i="7"/>
  <c r="E54" i="7" s="1"/>
  <c r="V18" i="7"/>
  <c r="R18" i="7"/>
  <c r="E18" i="7"/>
  <c r="V17" i="7"/>
  <c r="R17" i="7"/>
  <c r="E17" i="7"/>
  <c r="A17" i="7"/>
  <c r="A18" i="7" s="1"/>
  <c r="A19" i="7" s="1"/>
  <c r="V16" i="7"/>
  <c r="R16" i="7"/>
  <c r="E16" i="7"/>
  <c r="V15" i="7"/>
  <c r="R15" i="7"/>
  <c r="E15" i="7"/>
  <c r="V14" i="7"/>
  <c r="R14" i="7"/>
  <c r="E14" i="7"/>
  <c r="V13" i="7"/>
  <c r="R13" i="7"/>
  <c r="E13" i="7"/>
  <c r="V12" i="7"/>
  <c r="R12" i="7"/>
  <c r="E12" i="7"/>
  <c r="V11" i="7"/>
  <c r="R11" i="7"/>
  <c r="E11" i="7"/>
  <c r="V10" i="7"/>
  <c r="R10" i="7"/>
  <c r="E10" i="7"/>
  <c r="E45" i="7" s="1"/>
  <c r="A10" i="7"/>
  <c r="A11" i="7" s="1"/>
  <c r="A12" i="7" s="1"/>
  <c r="A13" i="7" s="1"/>
  <c r="A14" i="7" s="1"/>
  <c r="A15" i="7" s="1"/>
  <c r="V9" i="7"/>
  <c r="V49" i="7" s="1"/>
  <c r="R9" i="7"/>
  <c r="R45" i="7" s="1"/>
  <c r="E9" i="7"/>
  <c r="E50" i="7" s="1"/>
  <c r="BC40" i="6"/>
  <c r="BC40" i="5"/>
  <c r="V28" i="5"/>
  <c r="E9" i="6"/>
  <c r="R9" i="6"/>
  <c r="V9" i="6"/>
  <c r="A10" i="6"/>
  <c r="E10" i="6"/>
  <c r="R10" i="6"/>
  <c r="V10" i="6"/>
  <c r="A11" i="6"/>
  <c r="E11" i="6"/>
  <c r="R11" i="6"/>
  <c r="V11" i="6"/>
  <c r="A12" i="6"/>
  <c r="E12" i="6"/>
  <c r="R12" i="6"/>
  <c r="V12" i="6"/>
  <c r="A13" i="6"/>
  <c r="E13" i="6"/>
  <c r="R13" i="6"/>
  <c r="V13" i="6"/>
  <c r="A14" i="6"/>
  <c r="E14" i="6"/>
  <c r="R14" i="6"/>
  <c r="V14" i="6"/>
  <c r="A15" i="6"/>
  <c r="E15" i="6"/>
  <c r="R15" i="6"/>
  <c r="V15" i="6"/>
  <c r="E16" i="6"/>
  <c r="R16" i="6"/>
  <c r="V16" i="6"/>
  <c r="A17" i="6"/>
  <c r="A18" i="6" s="1"/>
  <c r="A19" i="6" s="1"/>
  <c r="R17" i="6"/>
  <c r="V17" i="6"/>
  <c r="E18" i="6"/>
  <c r="R18" i="6"/>
  <c r="V18" i="6"/>
  <c r="V48" i="6"/>
  <c r="E19" i="6"/>
  <c r="R19" i="6"/>
  <c r="V19" i="6"/>
  <c r="E20" i="6"/>
  <c r="R20" i="6"/>
  <c r="V20" i="6"/>
  <c r="E21" i="6"/>
  <c r="R21" i="6"/>
  <c r="V21" i="6"/>
  <c r="E22" i="6"/>
  <c r="R22" i="6"/>
  <c r="V22" i="6"/>
  <c r="E23" i="6"/>
  <c r="R23" i="6"/>
  <c r="V23" i="6"/>
  <c r="E24" i="6"/>
  <c r="R24" i="6"/>
  <c r="V24" i="6"/>
  <c r="E25" i="6"/>
  <c r="R25" i="6"/>
  <c r="R52" i="6" s="1"/>
  <c r="V25" i="6"/>
  <c r="E26" i="6"/>
  <c r="R26" i="6"/>
  <c r="V26" i="6"/>
  <c r="E27" i="6"/>
  <c r="E52" i="6"/>
  <c r="R27" i="6"/>
  <c r="V27" i="6"/>
  <c r="E28" i="6"/>
  <c r="R28" i="6"/>
  <c r="V28" i="6"/>
  <c r="E29" i="6"/>
  <c r="R29" i="6"/>
  <c r="V29" i="6"/>
  <c r="E30" i="6"/>
  <c r="R30" i="6"/>
  <c r="V30" i="6"/>
  <c r="E31" i="6"/>
  <c r="R31" i="6"/>
  <c r="V31" i="6"/>
  <c r="E32" i="6"/>
  <c r="R32" i="6"/>
  <c r="V32" i="6"/>
  <c r="R33" i="6"/>
  <c r="V33" i="6"/>
  <c r="E34" i="6"/>
  <c r="R34" i="6"/>
  <c r="V34" i="6"/>
  <c r="E35" i="6"/>
  <c r="R35" i="6"/>
  <c r="V35" i="6"/>
  <c r="R36" i="6"/>
  <c r="V36" i="6"/>
  <c r="E37" i="6"/>
  <c r="R37" i="6"/>
  <c r="V37" i="6"/>
  <c r="R38" i="6"/>
  <c r="V38" i="6"/>
  <c r="R39" i="6"/>
  <c r="V39" i="6"/>
  <c r="B40" i="6"/>
  <c r="BB40" i="6"/>
  <c r="B42" i="6"/>
  <c r="C42" i="6"/>
  <c r="D42" i="6"/>
  <c r="F42" i="6"/>
  <c r="G42" i="6"/>
  <c r="H42" i="6"/>
  <c r="I42" i="6"/>
  <c r="J42" i="6"/>
  <c r="K42" i="6"/>
  <c r="L42" i="6"/>
  <c r="M42" i="6"/>
  <c r="N42" i="6"/>
  <c r="O42" i="6"/>
  <c r="P42" i="6"/>
  <c r="Q42" i="6"/>
  <c r="S42" i="6"/>
  <c r="T42" i="6"/>
  <c r="U42" i="6"/>
  <c r="W42" i="6"/>
  <c r="X42" i="6"/>
  <c r="Y42" i="6"/>
  <c r="Z42" i="6"/>
  <c r="AA42" i="6"/>
  <c r="AB42" i="6"/>
  <c r="AM42" i="6"/>
  <c r="B43" i="6"/>
  <c r="C43" i="6"/>
  <c r="D43" i="6"/>
  <c r="F43" i="6"/>
  <c r="G43" i="6"/>
  <c r="H43" i="6"/>
  <c r="I43" i="6"/>
  <c r="J43" i="6"/>
  <c r="K43" i="6"/>
  <c r="L43" i="6"/>
  <c r="M43" i="6"/>
  <c r="N43" i="6"/>
  <c r="O43" i="6"/>
  <c r="P43" i="6"/>
  <c r="Q43" i="6"/>
  <c r="S43" i="6"/>
  <c r="T43" i="6"/>
  <c r="U43" i="6"/>
  <c r="W43" i="6"/>
  <c r="X43" i="6"/>
  <c r="Y43" i="6"/>
  <c r="Z43" i="6"/>
  <c r="AA43" i="6"/>
  <c r="AB43" i="6"/>
  <c r="AM43" i="6"/>
  <c r="B44" i="6"/>
  <c r="C44" i="6"/>
  <c r="D44" i="6"/>
  <c r="F44" i="6"/>
  <c r="G44" i="6"/>
  <c r="H44" i="6"/>
  <c r="I44" i="6"/>
  <c r="J44" i="6"/>
  <c r="K44" i="6"/>
  <c r="L44" i="6"/>
  <c r="M44" i="6"/>
  <c r="N44" i="6"/>
  <c r="O44" i="6"/>
  <c r="P44" i="6"/>
  <c r="Q44" i="6"/>
  <c r="S44" i="6"/>
  <c r="T44" i="6"/>
  <c r="U44" i="6"/>
  <c r="W44" i="6"/>
  <c r="X44" i="6"/>
  <c r="Y44" i="6"/>
  <c r="Z44" i="6"/>
  <c r="AA44" i="6"/>
  <c r="AB44" i="6"/>
  <c r="AM44" i="6"/>
  <c r="B45" i="6"/>
  <c r="C45" i="6"/>
  <c r="D45" i="6"/>
  <c r="F45" i="6"/>
  <c r="G45" i="6"/>
  <c r="H45" i="6"/>
  <c r="I45" i="6"/>
  <c r="J45" i="6"/>
  <c r="K45" i="6"/>
  <c r="L45" i="6"/>
  <c r="M45" i="6"/>
  <c r="N45" i="6"/>
  <c r="O45" i="6"/>
  <c r="P45" i="6"/>
  <c r="Q45" i="6"/>
  <c r="S45" i="6"/>
  <c r="T45" i="6"/>
  <c r="U45" i="6"/>
  <c r="W45" i="6"/>
  <c r="X45" i="6"/>
  <c r="Y45" i="6"/>
  <c r="Z45" i="6"/>
  <c r="AA45" i="6"/>
  <c r="AB45" i="6"/>
  <c r="AM45" i="6"/>
  <c r="R46" i="6"/>
  <c r="B47" i="6"/>
  <c r="C47" i="6"/>
  <c r="D47" i="6"/>
  <c r="E47" i="6"/>
  <c r="F47" i="6"/>
  <c r="G47" i="6"/>
  <c r="H47" i="6"/>
  <c r="I47" i="6"/>
  <c r="J47" i="6"/>
  <c r="K47" i="6"/>
  <c r="L47" i="6"/>
  <c r="N47" i="6"/>
  <c r="O47" i="6"/>
  <c r="P47" i="6"/>
  <c r="Q47" i="6"/>
  <c r="S47" i="6"/>
  <c r="T47" i="6"/>
  <c r="U47" i="6"/>
  <c r="W47" i="6"/>
  <c r="X47" i="6"/>
  <c r="Y47" i="6"/>
  <c r="Z47" i="6"/>
  <c r="AA47" i="6"/>
  <c r="AB47" i="6"/>
  <c r="B48" i="6"/>
  <c r="C48" i="6"/>
  <c r="D48" i="6"/>
  <c r="F48" i="6"/>
  <c r="G48" i="6"/>
  <c r="H48" i="6"/>
  <c r="I48" i="6"/>
  <c r="J48" i="6"/>
  <c r="K48" i="6"/>
  <c r="L48" i="6"/>
  <c r="M48" i="6"/>
  <c r="N48" i="6"/>
  <c r="O48" i="6"/>
  <c r="P48" i="6"/>
  <c r="Q48" i="6"/>
  <c r="S48" i="6"/>
  <c r="T48" i="6"/>
  <c r="U48" i="6"/>
  <c r="W48" i="6"/>
  <c r="X48" i="6"/>
  <c r="Y48" i="6"/>
  <c r="Z48" i="6"/>
  <c r="AA48" i="6"/>
  <c r="AB48" i="6"/>
  <c r="B49" i="6"/>
  <c r="C49" i="6"/>
  <c r="D49" i="6"/>
  <c r="F49" i="6"/>
  <c r="G49" i="6"/>
  <c r="H49" i="6"/>
  <c r="I49" i="6"/>
  <c r="J49" i="6"/>
  <c r="K49" i="6"/>
  <c r="L49" i="6"/>
  <c r="M49" i="6"/>
  <c r="N49" i="6"/>
  <c r="O49" i="6"/>
  <c r="P49" i="6"/>
  <c r="Q49" i="6"/>
  <c r="S49" i="6"/>
  <c r="T49" i="6"/>
  <c r="U49" i="6"/>
  <c r="W49" i="6"/>
  <c r="X49" i="6"/>
  <c r="Y49" i="6"/>
  <c r="Z49" i="6"/>
  <c r="AA49" i="6"/>
  <c r="AB49" i="6"/>
  <c r="B50" i="6"/>
  <c r="C50" i="6"/>
  <c r="F50" i="6"/>
  <c r="G50" i="6"/>
  <c r="H50" i="6"/>
  <c r="I50" i="6"/>
  <c r="J50" i="6"/>
  <c r="K50" i="6"/>
  <c r="L50" i="6"/>
  <c r="M50" i="6"/>
  <c r="N50" i="6"/>
  <c r="O50" i="6"/>
  <c r="P50" i="6"/>
  <c r="Q50" i="6"/>
  <c r="S50" i="6"/>
  <c r="T50" i="6"/>
  <c r="U50" i="6"/>
  <c r="V50" i="6"/>
  <c r="W50" i="6"/>
  <c r="X50" i="6"/>
  <c r="Y50" i="6"/>
  <c r="Z50" i="6"/>
  <c r="AA50" i="6"/>
  <c r="AB50" i="6"/>
  <c r="R51" i="6"/>
  <c r="B52" i="6"/>
  <c r="C52" i="6"/>
  <c r="D52" i="6"/>
  <c r="F52" i="6"/>
  <c r="G52" i="6"/>
  <c r="H52" i="6"/>
  <c r="I52" i="6"/>
  <c r="J52" i="6"/>
  <c r="K52" i="6"/>
  <c r="L52" i="6"/>
  <c r="M52" i="6"/>
  <c r="N52" i="6"/>
  <c r="O52" i="6"/>
  <c r="P52" i="6"/>
  <c r="Q52" i="6"/>
  <c r="S52" i="6"/>
  <c r="T52" i="6"/>
  <c r="U52" i="6"/>
  <c r="V52" i="6"/>
  <c r="W52" i="6"/>
  <c r="X52" i="6"/>
  <c r="Y52" i="6"/>
  <c r="Z52" i="6"/>
  <c r="AA52" i="6"/>
  <c r="AB52" i="6"/>
  <c r="B53" i="6"/>
  <c r="C53" i="6"/>
  <c r="D53" i="6"/>
  <c r="F53" i="6"/>
  <c r="G53" i="6"/>
  <c r="H53" i="6"/>
  <c r="I53" i="6"/>
  <c r="J53" i="6"/>
  <c r="K53" i="6"/>
  <c r="L53" i="6"/>
  <c r="M53" i="6"/>
  <c r="N53" i="6"/>
  <c r="O53" i="6"/>
  <c r="P53" i="6"/>
  <c r="Q53" i="6"/>
  <c r="S53" i="6"/>
  <c r="T53" i="6"/>
  <c r="U53" i="6"/>
  <c r="V53" i="6"/>
  <c r="W53" i="6"/>
  <c r="X53" i="6"/>
  <c r="Y53" i="6"/>
  <c r="Z53" i="6"/>
  <c r="AA53" i="6"/>
  <c r="AB53" i="6"/>
  <c r="B54" i="6"/>
  <c r="C54" i="6"/>
  <c r="D54" i="6"/>
  <c r="F54" i="6"/>
  <c r="G54" i="6"/>
  <c r="H54" i="6"/>
  <c r="I54" i="6"/>
  <c r="J54" i="6"/>
  <c r="K54" i="6"/>
  <c r="L54" i="6"/>
  <c r="M54" i="6"/>
  <c r="N54" i="6"/>
  <c r="O54" i="6"/>
  <c r="P54" i="6"/>
  <c r="Q54" i="6"/>
  <c r="S54" i="6"/>
  <c r="T54" i="6"/>
  <c r="U54" i="6"/>
  <c r="V54" i="6"/>
  <c r="W54" i="6"/>
  <c r="X54" i="6"/>
  <c r="Y54" i="6"/>
  <c r="Z54" i="6"/>
  <c r="AA54" i="6"/>
  <c r="AB54" i="6"/>
  <c r="B55" i="6"/>
  <c r="C55" i="6"/>
  <c r="D55" i="6"/>
  <c r="F55" i="6"/>
  <c r="G55" i="6"/>
  <c r="H55" i="6"/>
  <c r="I55" i="6"/>
  <c r="J55" i="6"/>
  <c r="K55" i="6"/>
  <c r="L55" i="6"/>
  <c r="M55" i="6"/>
  <c r="N55" i="6"/>
  <c r="O55" i="6"/>
  <c r="P55" i="6"/>
  <c r="Q55" i="6"/>
  <c r="R55" i="6"/>
  <c r="S55" i="6"/>
  <c r="T55" i="6"/>
  <c r="U55" i="6"/>
  <c r="V55" i="6"/>
  <c r="W55" i="6"/>
  <c r="X55" i="6"/>
  <c r="Y55" i="6"/>
  <c r="Z55" i="6"/>
  <c r="AA55" i="6"/>
  <c r="AB55" i="6"/>
  <c r="B57" i="6"/>
  <c r="C57" i="6"/>
  <c r="D57" i="6"/>
  <c r="F57" i="6"/>
  <c r="G57" i="6"/>
  <c r="H57" i="6"/>
  <c r="I57" i="6"/>
  <c r="J57" i="6"/>
  <c r="K57" i="6"/>
  <c r="L57" i="6"/>
  <c r="M57" i="6"/>
  <c r="N57" i="6"/>
  <c r="O57" i="6"/>
  <c r="P57" i="6"/>
  <c r="Q57" i="6"/>
  <c r="S57" i="6"/>
  <c r="T57" i="6"/>
  <c r="U57" i="6"/>
  <c r="W57" i="6"/>
  <c r="X57" i="6"/>
  <c r="Y57" i="6"/>
  <c r="Z57" i="6"/>
  <c r="AA57" i="6"/>
  <c r="AB57" i="6"/>
  <c r="B58" i="6"/>
  <c r="C58" i="6"/>
  <c r="D58" i="6"/>
  <c r="F58" i="6"/>
  <c r="G58" i="6"/>
  <c r="H58" i="6"/>
  <c r="I58" i="6"/>
  <c r="J58" i="6"/>
  <c r="K58" i="6"/>
  <c r="L58" i="6"/>
  <c r="M58" i="6"/>
  <c r="N58" i="6"/>
  <c r="O58" i="6"/>
  <c r="P58" i="6"/>
  <c r="Q58" i="6"/>
  <c r="S58" i="6"/>
  <c r="T58" i="6"/>
  <c r="U58" i="6"/>
  <c r="W58" i="6"/>
  <c r="X58" i="6"/>
  <c r="Y58" i="6"/>
  <c r="Z58" i="6"/>
  <c r="AA58" i="6"/>
  <c r="AB58" i="6"/>
  <c r="B59" i="6"/>
  <c r="C59" i="6"/>
  <c r="D59" i="6"/>
  <c r="F59" i="6"/>
  <c r="G59" i="6"/>
  <c r="H59" i="6"/>
  <c r="I59" i="6"/>
  <c r="J59" i="6"/>
  <c r="K59" i="6"/>
  <c r="L59" i="6"/>
  <c r="M59" i="6"/>
  <c r="N59" i="6"/>
  <c r="O59" i="6"/>
  <c r="P59" i="6"/>
  <c r="Q59" i="6"/>
  <c r="S59" i="6"/>
  <c r="T59" i="6"/>
  <c r="U59" i="6"/>
  <c r="W59" i="6"/>
  <c r="X59" i="6"/>
  <c r="Y59" i="6"/>
  <c r="Z59" i="6"/>
  <c r="AA59" i="6"/>
  <c r="AB59" i="6"/>
  <c r="B60" i="6"/>
  <c r="C60" i="6"/>
  <c r="D60" i="6"/>
  <c r="F60" i="6"/>
  <c r="G60" i="6"/>
  <c r="H60" i="6"/>
  <c r="I60" i="6"/>
  <c r="J60" i="6"/>
  <c r="K60" i="6"/>
  <c r="L60" i="6"/>
  <c r="M60" i="6"/>
  <c r="N60" i="6"/>
  <c r="O60" i="6"/>
  <c r="P60" i="6"/>
  <c r="Q60" i="6"/>
  <c r="S60" i="6"/>
  <c r="T60" i="6"/>
  <c r="U60" i="6"/>
  <c r="W60" i="6"/>
  <c r="X60" i="6"/>
  <c r="Y60" i="6"/>
  <c r="Z60" i="6"/>
  <c r="AA60" i="6"/>
  <c r="AB60" i="6"/>
  <c r="E9" i="5"/>
  <c r="R9" i="5"/>
  <c r="V9" i="5"/>
  <c r="A10" i="5"/>
  <c r="E10" i="5"/>
  <c r="R10" i="5"/>
  <c r="V10" i="5"/>
  <c r="A11" i="5"/>
  <c r="E11" i="5"/>
  <c r="R11" i="5"/>
  <c r="V11" i="5"/>
  <c r="A12" i="5"/>
  <c r="E12" i="5"/>
  <c r="R12" i="5"/>
  <c r="V12" i="5"/>
  <c r="A13" i="5"/>
  <c r="A14" i="5" s="1"/>
  <c r="A15" i="5" s="1"/>
  <c r="R13" i="5"/>
  <c r="V13" i="5"/>
  <c r="E14" i="5"/>
  <c r="R14" i="5"/>
  <c r="V14" i="5"/>
  <c r="E15" i="5"/>
  <c r="R15" i="5"/>
  <c r="V15" i="5"/>
  <c r="E16" i="5"/>
  <c r="R16" i="5"/>
  <c r="V16" i="5"/>
  <c r="A17" i="5"/>
  <c r="E17" i="5"/>
  <c r="R17" i="5"/>
  <c r="V17" i="5"/>
  <c r="A18" i="5"/>
  <c r="E18" i="5"/>
  <c r="R18" i="5"/>
  <c r="V18" i="5"/>
  <c r="A19" i="5"/>
  <c r="E19" i="5"/>
  <c r="R19" i="5"/>
  <c r="V19" i="5"/>
  <c r="E20" i="5"/>
  <c r="R20" i="5"/>
  <c r="V20" i="5"/>
  <c r="E21" i="5"/>
  <c r="R21" i="5"/>
  <c r="V21" i="5"/>
  <c r="E22" i="5"/>
  <c r="R22" i="5"/>
  <c r="V22" i="5"/>
  <c r="E23" i="5"/>
  <c r="R23" i="5"/>
  <c r="V23" i="5"/>
  <c r="E24" i="5"/>
  <c r="R24" i="5"/>
  <c r="V24" i="5"/>
  <c r="E25" i="5"/>
  <c r="R25" i="5"/>
  <c r="V25" i="5"/>
  <c r="E26" i="5"/>
  <c r="R26" i="5"/>
  <c r="V26" i="5"/>
  <c r="E27" i="5"/>
  <c r="R27" i="5"/>
  <c r="V27" i="5"/>
  <c r="E28" i="5"/>
  <c r="R28" i="5"/>
  <c r="R55" i="5"/>
  <c r="E29" i="5"/>
  <c r="R29" i="5"/>
  <c r="V29" i="5"/>
  <c r="E30" i="5"/>
  <c r="R30" i="5"/>
  <c r="V30" i="5"/>
  <c r="E31" i="5"/>
  <c r="R31" i="5"/>
  <c r="V31" i="5"/>
  <c r="E32" i="5"/>
  <c r="R32" i="5"/>
  <c r="V32" i="5"/>
  <c r="E33" i="5"/>
  <c r="R33" i="5"/>
  <c r="V33" i="5"/>
  <c r="E34" i="5"/>
  <c r="R34" i="5"/>
  <c r="V34" i="5"/>
  <c r="E35" i="5"/>
  <c r="R35" i="5"/>
  <c r="V35" i="5"/>
  <c r="E36" i="5"/>
  <c r="R36" i="5"/>
  <c r="V36" i="5"/>
  <c r="E37" i="5"/>
  <c r="R37" i="5"/>
  <c r="V37" i="5"/>
  <c r="E38" i="5"/>
  <c r="R38" i="5"/>
  <c r="R58" i="5"/>
  <c r="V38" i="5"/>
  <c r="E39" i="5"/>
  <c r="R39" i="5"/>
  <c r="V39" i="5"/>
  <c r="B40" i="5"/>
  <c r="BB40" i="5"/>
  <c r="B42" i="5"/>
  <c r="C42" i="5"/>
  <c r="D42" i="5"/>
  <c r="F42" i="5"/>
  <c r="G42" i="5"/>
  <c r="H42" i="5"/>
  <c r="I42" i="5"/>
  <c r="J42" i="5"/>
  <c r="K42" i="5"/>
  <c r="L42" i="5"/>
  <c r="M42" i="5"/>
  <c r="N42" i="5"/>
  <c r="O42" i="5"/>
  <c r="P42" i="5"/>
  <c r="Q42" i="5"/>
  <c r="S42" i="5"/>
  <c r="T42" i="5"/>
  <c r="U42" i="5"/>
  <c r="W42" i="5"/>
  <c r="X42" i="5"/>
  <c r="Y42" i="5"/>
  <c r="Z42" i="5"/>
  <c r="AA42" i="5"/>
  <c r="AB42" i="5"/>
  <c r="AM42" i="5"/>
  <c r="B43" i="5"/>
  <c r="C43" i="5"/>
  <c r="D43" i="5"/>
  <c r="E43" i="5"/>
  <c r="F43" i="5"/>
  <c r="G43" i="5"/>
  <c r="H43" i="5"/>
  <c r="I43" i="5"/>
  <c r="J43" i="5"/>
  <c r="K43" i="5"/>
  <c r="L43" i="5"/>
  <c r="M43" i="5"/>
  <c r="N43" i="5"/>
  <c r="O43" i="5"/>
  <c r="P43" i="5"/>
  <c r="Q43" i="5"/>
  <c r="S43" i="5"/>
  <c r="T43" i="5"/>
  <c r="U43" i="5"/>
  <c r="V43" i="5"/>
  <c r="W43" i="5"/>
  <c r="X43" i="5"/>
  <c r="Y43" i="5"/>
  <c r="Z43" i="5"/>
  <c r="AA43" i="5"/>
  <c r="AB43" i="5"/>
  <c r="AM43" i="5"/>
  <c r="B44" i="5"/>
  <c r="C44" i="5"/>
  <c r="D44" i="5"/>
  <c r="F44" i="5"/>
  <c r="G44" i="5"/>
  <c r="H44" i="5"/>
  <c r="I44" i="5"/>
  <c r="J44" i="5"/>
  <c r="K44" i="5"/>
  <c r="L44" i="5"/>
  <c r="M44" i="5"/>
  <c r="N44" i="5"/>
  <c r="O44" i="5"/>
  <c r="P44" i="5"/>
  <c r="Q44" i="5"/>
  <c r="S44" i="5"/>
  <c r="T44" i="5"/>
  <c r="U44" i="5"/>
  <c r="W44" i="5"/>
  <c r="X44" i="5"/>
  <c r="Y44" i="5"/>
  <c r="Z44" i="5"/>
  <c r="AA44" i="5"/>
  <c r="AB44" i="5"/>
  <c r="AM44" i="5"/>
  <c r="B45" i="5"/>
  <c r="C45" i="5"/>
  <c r="D45" i="5"/>
  <c r="F45" i="5"/>
  <c r="G45" i="5"/>
  <c r="H45" i="5"/>
  <c r="I45" i="5"/>
  <c r="J45" i="5"/>
  <c r="K45" i="5"/>
  <c r="L45" i="5"/>
  <c r="M45" i="5"/>
  <c r="N45" i="5"/>
  <c r="O45" i="5"/>
  <c r="P45" i="5"/>
  <c r="Q45" i="5"/>
  <c r="S45" i="5"/>
  <c r="T45" i="5"/>
  <c r="U45" i="5"/>
  <c r="W45" i="5"/>
  <c r="X45" i="5"/>
  <c r="Y45" i="5"/>
  <c r="Z45" i="5"/>
  <c r="AA45" i="5"/>
  <c r="AB45" i="5"/>
  <c r="AM45" i="5"/>
  <c r="R46" i="5"/>
  <c r="B47" i="5"/>
  <c r="C47" i="5"/>
  <c r="D47" i="5"/>
  <c r="F47" i="5"/>
  <c r="G47" i="5"/>
  <c r="H47" i="5"/>
  <c r="I47" i="5"/>
  <c r="J47" i="5"/>
  <c r="K47" i="5"/>
  <c r="L47" i="5"/>
  <c r="N47" i="5"/>
  <c r="O47" i="5"/>
  <c r="P47" i="5"/>
  <c r="Q47" i="5"/>
  <c r="S47" i="5"/>
  <c r="T47" i="5"/>
  <c r="U47" i="5"/>
  <c r="W47" i="5"/>
  <c r="X47" i="5"/>
  <c r="Y47" i="5"/>
  <c r="Z47" i="5"/>
  <c r="AA47" i="5"/>
  <c r="AB47" i="5"/>
  <c r="B48" i="5"/>
  <c r="C48" i="5"/>
  <c r="D48" i="5"/>
  <c r="F48" i="5"/>
  <c r="G48" i="5"/>
  <c r="H48" i="5"/>
  <c r="I48" i="5"/>
  <c r="J48" i="5"/>
  <c r="K48" i="5"/>
  <c r="L48" i="5"/>
  <c r="M48" i="5"/>
  <c r="N48" i="5"/>
  <c r="O48" i="5"/>
  <c r="P48" i="5"/>
  <c r="Q48" i="5"/>
  <c r="S48" i="5"/>
  <c r="T48" i="5"/>
  <c r="U48" i="5"/>
  <c r="W48" i="5"/>
  <c r="X48" i="5"/>
  <c r="Y48" i="5"/>
  <c r="Z48" i="5"/>
  <c r="AA48" i="5"/>
  <c r="AB48" i="5"/>
  <c r="B49" i="5"/>
  <c r="C49" i="5"/>
  <c r="D49" i="5"/>
  <c r="E49" i="5"/>
  <c r="F49" i="5"/>
  <c r="G49" i="5"/>
  <c r="H49" i="5"/>
  <c r="I49" i="5"/>
  <c r="J49" i="5"/>
  <c r="K49" i="5"/>
  <c r="L49" i="5"/>
  <c r="M49" i="5"/>
  <c r="N49" i="5"/>
  <c r="O49" i="5"/>
  <c r="P49" i="5"/>
  <c r="Q49" i="5"/>
  <c r="S49" i="5"/>
  <c r="T49" i="5"/>
  <c r="U49" i="5"/>
  <c r="W49" i="5"/>
  <c r="X49" i="5"/>
  <c r="Y49" i="5"/>
  <c r="Z49" i="5"/>
  <c r="AA49" i="5"/>
  <c r="AB49" i="5"/>
  <c r="B50" i="5"/>
  <c r="C50" i="5"/>
  <c r="D50" i="5"/>
  <c r="F50" i="5"/>
  <c r="G50" i="5"/>
  <c r="H50" i="5"/>
  <c r="I50" i="5"/>
  <c r="J50" i="5"/>
  <c r="K50" i="5"/>
  <c r="L50" i="5"/>
  <c r="M50" i="5"/>
  <c r="N50" i="5"/>
  <c r="O50" i="5"/>
  <c r="P50" i="5"/>
  <c r="Q50" i="5"/>
  <c r="S50" i="5"/>
  <c r="T50" i="5"/>
  <c r="U50" i="5"/>
  <c r="W50" i="5"/>
  <c r="X50" i="5"/>
  <c r="Y50" i="5"/>
  <c r="Z50" i="5"/>
  <c r="AA50" i="5"/>
  <c r="AB50" i="5"/>
  <c r="R51" i="5"/>
  <c r="B52" i="5"/>
  <c r="C52" i="5"/>
  <c r="D52" i="5"/>
  <c r="F52" i="5"/>
  <c r="G52" i="5"/>
  <c r="H52" i="5"/>
  <c r="I52" i="5"/>
  <c r="J52" i="5"/>
  <c r="K52" i="5"/>
  <c r="L52" i="5"/>
  <c r="M52" i="5"/>
  <c r="N52" i="5"/>
  <c r="O52" i="5"/>
  <c r="P52" i="5"/>
  <c r="Q52" i="5"/>
  <c r="S52" i="5"/>
  <c r="T52" i="5"/>
  <c r="U52" i="5"/>
  <c r="W52" i="5"/>
  <c r="X52" i="5"/>
  <c r="Y52" i="5"/>
  <c r="Z52" i="5"/>
  <c r="AA52" i="5"/>
  <c r="AB52" i="5"/>
  <c r="B53" i="5"/>
  <c r="C53" i="5"/>
  <c r="D53" i="5"/>
  <c r="F53" i="5"/>
  <c r="G53" i="5"/>
  <c r="H53" i="5"/>
  <c r="I53" i="5"/>
  <c r="J53" i="5"/>
  <c r="K53" i="5"/>
  <c r="L53" i="5"/>
  <c r="M53" i="5"/>
  <c r="N53" i="5"/>
  <c r="O53" i="5"/>
  <c r="P53" i="5"/>
  <c r="Q53" i="5"/>
  <c r="S53" i="5"/>
  <c r="T53" i="5"/>
  <c r="U53" i="5"/>
  <c r="W53" i="5"/>
  <c r="X53" i="5"/>
  <c r="Y53" i="5"/>
  <c r="Z53" i="5"/>
  <c r="AA53" i="5"/>
  <c r="AB53" i="5"/>
  <c r="B54" i="5"/>
  <c r="C54" i="5"/>
  <c r="D54" i="5"/>
  <c r="F54" i="5"/>
  <c r="G54" i="5"/>
  <c r="H54" i="5"/>
  <c r="I54" i="5"/>
  <c r="J54" i="5"/>
  <c r="K54" i="5"/>
  <c r="L54" i="5"/>
  <c r="M54" i="5"/>
  <c r="N54" i="5"/>
  <c r="O54" i="5"/>
  <c r="P54" i="5"/>
  <c r="Q54" i="5"/>
  <c r="S54" i="5"/>
  <c r="T54" i="5"/>
  <c r="U54" i="5"/>
  <c r="W54" i="5"/>
  <c r="X54" i="5"/>
  <c r="Y54" i="5"/>
  <c r="Z54" i="5"/>
  <c r="AA54" i="5"/>
  <c r="AB54" i="5"/>
  <c r="B55" i="5"/>
  <c r="C55" i="5"/>
  <c r="D55" i="5"/>
  <c r="F55" i="5"/>
  <c r="G55" i="5"/>
  <c r="H55" i="5"/>
  <c r="I55" i="5"/>
  <c r="J55" i="5"/>
  <c r="K55" i="5"/>
  <c r="L55" i="5"/>
  <c r="M55" i="5"/>
  <c r="N55" i="5"/>
  <c r="O55" i="5"/>
  <c r="P55" i="5"/>
  <c r="Q55" i="5"/>
  <c r="S55" i="5"/>
  <c r="T55" i="5"/>
  <c r="U55" i="5"/>
  <c r="W55" i="5"/>
  <c r="X55" i="5"/>
  <c r="Y55" i="5"/>
  <c r="Z55" i="5"/>
  <c r="AA55" i="5"/>
  <c r="AB55" i="5"/>
  <c r="B57" i="5"/>
  <c r="C57" i="5"/>
  <c r="D57" i="5"/>
  <c r="E57" i="5"/>
  <c r="F57" i="5"/>
  <c r="G57" i="5"/>
  <c r="H57" i="5"/>
  <c r="I57" i="5"/>
  <c r="J57" i="5"/>
  <c r="K57" i="5"/>
  <c r="L57" i="5"/>
  <c r="M57" i="5"/>
  <c r="N57" i="5"/>
  <c r="O57" i="5"/>
  <c r="P57" i="5"/>
  <c r="Q57" i="5"/>
  <c r="R57" i="5"/>
  <c r="S57" i="5"/>
  <c r="T57" i="5"/>
  <c r="U57" i="5"/>
  <c r="V57" i="5"/>
  <c r="W57" i="5"/>
  <c r="X57" i="5"/>
  <c r="Y57" i="5"/>
  <c r="Z57" i="5"/>
  <c r="AA57" i="5"/>
  <c r="AB57" i="5"/>
  <c r="B58" i="5"/>
  <c r="C58" i="5"/>
  <c r="D58" i="5"/>
  <c r="E58" i="5"/>
  <c r="F58" i="5"/>
  <c r="G58" i="5"/>
  <c r="H58" i="5"/>
  <c r="I58" i="5"/>
  <c r="J58" i="5"/>
  <c r="K58" i="5"/>
  <c r="L58" i="5"/>
  <c r="M58" i="5"/>
  <c r="N58" i="5"/>
  <c r="O58" i="5"/>
  <c r="P58" i="5"/>
  <c r="Q58" i="5"/>
  <c r="S58" i="5"/>
  <c r="T58" i="5"/>
  <c r="U58" i="5"/>
  <c r="V58" i="5"/>
  <c r="W58" i="5"/>
  <c r="X58" i="5"/>
  <c r="Y58" i="5"/>
  <c r="Z58" i="5"/>
  <c r="AA58" i="5"/>
  <c r="AB58" i="5"/>
  <c r="B59" i="5"/>
  <c r="C59" i="5"/>
  <c r="D59" i="5"/>
  <c r="E59" i="5"/>
  <c r="F59" i="5"/>
  <c r="G59" i="5"/>
  <c r="H59" i="5"/>
  <c r="I59" i="5"/>
  <c r="J59" i="5"/>
  <c r="K59" i="5"/>
  <c r="L59" i="5"/>
  <c r="M59" i="5"/>
  <c r="N59" i="5"/>
  <c r="O59" i="5"/>
  <c r="P59" i="5"/>
  <c r="Q59" i="5"/>
  <c r="R59" i="5"/>
  <c r="S59" i="5"/>
  <c r="T59" i="5"/>
  <c r="U59" i="5"/>
  <c r="V59" i="5"/>
  <c r="W59" i="5"/>
  <c r="X59" i="5"/>
  <c r="Y59" i="5"/>
  <c r="Z59" i="5"/>
  <c r="AA59" i="5"/>
  <c r="AB59" i="5"/>
  <c r="B60" i="5"/>
  <c r="C60" i="5"/>
  <c r="D60" i="5"/>
  <c r="E60" i="5"/>
  <c r="F60" i="5"/>
  <c r="G60" i="5"/>
  <c r="H60" i="5"/>
  <c r="I60" i="5"/>
  <c r="J60" i="5"/>
  <c r="K60" i="5"/>
  <c r="L60" i="5"/>
  <c r="M60" i="5"/>
  <c r="N60" i="5"/>
  <c r="O60" i="5"/>
  <c r="P60" i="5"/>
  <c r="Q60" i="5"/>
  <c r="S60" i="5"/>
  <c r="T60" i="5"/>
  <c r="U60" i="5"/>
  <c r="V60" i="5"/>
  <c r="W60" i="5"/>
  <c r="X60" i="5"/>
  <c r="Y60" i="5"/>
  <c r="Z60" i="5"/>
  <c r="AA60" i="5"/>
  <c r="AB60" i="5"/>
  <c r="E9" i="3"/>
  <c r="R9" i="3"/>
  <c r="V9" i="3"/>
  <c r="A10" i="3"/>
  <c r="E10" i="3"/>
  <c r="R10" i="3"/>
  <c r="V10" i="3"/>
  <c r="A11" i="3"/>
  <c r="E11" i="3"/>
  <c r="R11" i="3"/>
  <c r="V11" i="3"/>
  <c r="A12" i="3"/>
  <c r="E12" i="3"/>
  <c r="R12" i="3"/>
  <c r="V12" i="3"/>
  <c r="A13" i="3"/>
  <c r="E13" i="3"/>
  <c r="R13" i="3"/>
  <c r="V13" i="3"/>
  <c r="E14" i="3"/>
  <c r="R14" i="3"/>
  <c r="V14" i="3"/>
  <c r="A15" i="3"/>
  <c r="E15" i="3"/>
  <c r="R15" i="3"/>
  <c r="V15" i="3"/>
  <c r="E16" i="3"/>
  <c r="R16" i="3"/>
  <c r="V16" i="3"/>
  <c r="A17" i="3"/>
  <c r="E17" i="3"/>
  <c r="R17" i="3"/>
  <c r="V17" i="3"/>
  <c r="A18" i="3"/>
  <c r="E18" i="3"/>
  <c r="R18" i="3"/>
  <c r="V18" i="3"/>
  <c r="A19" i="3"/>
  <c r="E19" i="3"/>
  <c r="R19" i="3"/>
  <c r="V19" i="3"/>
  <c r="E20" i="3"/>
  <c r="R20" i="3"/>
  <c r="V20" i="3"/>
  <c r="E21" i="3"/>
  <c r="R21" i="3"/>
  <c r="V21" i="3"/>
  <c r="E22" i="3"/>
  <c r="R22" i="3"/>
  <c r="V22" i="3"/>
  <c r="E23" i="3"/>
  <c r="R23" i="3"/>
  <c r="V23" i="3"/>
  <c r="E24" i="3"/>
  <c r="R24" i="3"/>
  <c r="V24" i="3"/>
  <c r="E25" i="3"/>
  <c r="R25" i="3"/>
  <c r="V25" i="3"/>
  <c r="E26" i="3"/>
  <c r="R26" i="3"/>
  <c r="V26" i="3"/>
  <c r="E27" i="3"/>
  <c r="R27" i="3"/>
  <c r="V27" i="3"/>
  <c r="E28" i="3"/>
  <c r="R28" i="3"/>
  <c r="V28" i="3"/>
  <c r="E29" i="3"/>
  <c r="R29" i="3"/>
  <c r="V29" i="3"/>
  <c r="E30" i="3"/>
  <c r="R30" i="3"/>
  <c r="V30" i="3"/>
  <c r="E31" i="3"/>
  <c r="R31" i="3"/>
  <c r="V31" i="3"/>
  <c r="E32" i="3"/>
  <c r="R32" i="3"/>
  <c r="V32" i="3"/>
  <c r="E33" i="3"/>
  <c r="R33" i="3"/>
  <c r="V33" i="3"/>
  <c r="E34" i="3"/>
  <c r="R34" i="3"/>
  <c r="V34" i="3"/>
  <c r="E35" i="3"/>
  <c r="R35" i="3"/>
  <c r="V35" i="3"/>
  <c r="E36" i="3"/>
  <c r="R36" i="3"/>
  <c r="V36" i="3"/>
  <c r="E37" i="3"/>
  <c r="R37" i="3"/>
  <c r="V37" i="3"/>
  <c r="E38" i="3"/>
  <c r="R38" i="3"/>
  <c r="V38" i="3"/>
  <c r="E39" i="3"/>
  <c r="R39" i="3"/>
  <c r="V39" i="3"/>
  <c r="B40" i="3"/>
  <c r="BB40" i="3"/>
  <c r="BC40" i="3"/>
  <c r="B42" i="3"/>
  <c r="C42" i="3"/>
  <c r="D42" i="3"/>
  <c r="E42" i="3"/>
  <c r="F42" i="3"/>
  <c r="G42" i="3"/>
  <c r="H42" i="3"/>
  <c r="I42" i="3"/>
  <c r="J42" i="3"/>
  <c r="K42" i="3"/>
  <c r="L42" i="3"/>
  <c r="M42" i="3"/>
  <c r="N42" i="3"/>
  <c r="O42" i="3"/>
  <c r="P42" i="3"/>
  <c r="Q42" i="3"/>
  <c r="R42" i="3" s="1"/>
  <c r="S42" i="3"/>
  <c r="T42" i="3"/>
  <c r="U42" i="3"/>
  <c r="V42" i="3"/>
  <c r="W42" i="3"/>
  <c r="X42" i="3"/>
  <c r="Y42" i="3"/>
  <c r="Z42" i="3"/>
  <c r="AA42" i="3"/>
  <c r="AB42" i="3"/>
  <c r="AM42" i="3"/>
  <c r="B43" i="3"/>
  <c r="C43" i="3"/>
  <c r="D43" i="3"/>
  <c r="E43" i="3"/>
  <c r="F43" i="3"/>
  <c r="G43" i="3"/>
  <c r="H43" i="3"/>
  <c r="I43" i="3"/>
  <c r="J43" i="3"/>
  <c r="K43" i="3"/>
  <c r="L43" i="3"/>
  <c r="M43" i="3"/>
  <c r="N43" i="3"/>
  <c r="O43" i="3"/>
  <c r="P43" i="3"/>
  <c r="Q43" i="3"/>
  <c r="R43" i="3" s="1"/>
  <c r="S43" i="3"/>
  <c r="T43" i="3"/>
  <c r="U43" i="3"/>
  <c r="V43" i="3"/>
  <c r="W43" i="3"/>
  <c r="X43" i="3"/>
  <c r="Y43" i="3"/>
  <c r="Z43" i="3"/>
  <c r="AA43" i="3"/>
  <c r="AB43" i="3"/>
  <c r="AM43" i="3"/>
  <c r="B44" i="3"/>
  <c r="C44" i="3"/>
  <c r="D44" i="3"/>
  <c r="E44" i="3"/>
  <c r="F44" i="3"/>
  <c r="G44" i="3"/>
  <c r="H44" i="3"/>
  <c r="I44" i="3"/>
  <c r="J44" i="3"/>
  <c r="K44" i="3"/>
  <c r="L44" i="3"/>
  <c r="M44" i="3"/>
  <c r="N44" i="3"/>
  <c r="O44" i="3"/>
  <c r="P44" i="3"/>
  <c r="Q44" i="3"/>
  <c r="R44" i="3"/>
  <c r="S44" i="3"/>
  <c r="T44" i="3"/>
  <c r="U44" i="3"/>
  <c r="V44" i="3"/>
  <c r="W44" i="3"/>
  <c r="X44" i="3"/>
  <c r="Y44" i="3"/>
  <c r="Z44" i="3"/>
  <c r="AA44" i="3"/>
  <c r="AB44" i="3"/>
  <c r="AM44" i="3"/>
  <c r="B45" i="3"/>
  <c r="C45" i="3"/>
  <c r="D45" i="3"/>
  <c r="E45" i="3"/>
  <c r="F45" i="3"/>
  <c r="G45" i="3"/>
  <c r="H45" i="3"/>
  <c r="I45" i="3"/>
  <c r="J45" i="3"/>
  <c r="K45" i="3"/>
  <c r="L45" i="3"/>
  <c r="M45" i="3"/>
  <c r="N45" i="3"/>
  <c r="O45" i="3"/>
  <c r="P45" i="3"/>
  <c r="Q45" i="3"/>
  <c r="R45" i="3"/>
  <c r="S45" i="3"/>
  <c r="T45" i="3"/>
  <c r="U45" i="3"/>
  <c r="V45" i="3"/>
  <c r="W45" i="3"/>
  <c r="X45" i="3"/>
  <c r="Y45" i="3"/>
  <c r="Z45" i="3"/>
  <c r="AA45" i="3"/>
  <c r="AB45" i="3"/>
  <c r="AM45" i="3"/>
  <c r="R46" i="3"/>
  <c r="B47" i="3"/>
  <c r="C47" i="3"/>
  <c r="D47" i="3"/>
  <c r="E47" i="3"/>
  <c r="F47" i="3"/>
  <c r="G47" i="3"/>
  <c r="H47" i="3"/>
  <c r="I47" i="3"/>
  <c r="J47" i="3"/>
  <c r="K47" i="3"/>
  <c r="L47" i="3"/>
  <c r="N47" i="3"/>
  <c r="O47" i="3"/>
  <c r="P47" i="3"/>
  <c r="Q47" i="3"/>
  <c r="R47" i="3" s="1"/>
  <c r="S47" i="3"/>
  <c r="T47" i="3"/>
  <c r="U47" i="3"/>
  <c r="V47" i="3"/>
  <c r="W47" i="3"/>
  <c r="X47" i="3"/>
  <c r="Y47" i="3"/>
  <c r="Z47" i="3"/>
  <c r="AA47" i="3"/>
  <c r="AB47" i="3"/>
  <c r="B48" i="3"/>
  <c r="C48" i="3"/>
  <c r="D48" i="3"/>
  <c r="E48" i="3"/>
  <c r="F48" i="3"/>
  <c r="G48" i="3"/>
  <c r="H48" i="3"/>
  <c r="I48" i="3"/>
  <c r="J48" i="3"/>
  <c r="K48" i="3"/>
  <c r="L48" i="3"/>
  <c r="M48" i="3"/>
  <c r="N48" i="3"/>
  <c r="O48" i="3"/>
  <c r="P48" i="3"/>
  <c r="Q48" i="3"/>
  <c r="R48" i="3"/>
  <c r="S48" i="3"/>
  <c r="T48" i="3"/>
  <c r="U48" i="3"/>
  <c r="V48" i="3"/>
  <c r="W48" i="3"/>
  <c r="X48" i="3"/>
  <c r="Y48" i="3"/>
  <c r="Z48" i="3"/>
  <c r="AA48" i="3"/>
  <c r="AB48" i="3"/>
  <c r="B49" i="3"/>
  <c r="C49" i="3"/>
  <c r="D49" i="3"/>
  <c r="E49" i="3"/>
  <c r="F49" i="3"/>
  <c r="G49" i="3"/>
  <c r="H49" i="3"/>
  <c r="I49" i="3"/>
  <c r="J49" i="3"/>
  <c r="K49" i="3"/>
  <c r="L49" i="3"/>
  <c r="M49" i="3"/>
  <c r="N49" i="3"/>
  <c r="O49" i="3"/>
  <c r="P49" i="3"/>
  <c r="Q49" i="3"/>
  <c r="R49" i="3" s="1"/>
  <c r="S49" i="3"/>
  <c r="T49" i="3"/>
  <c r="U49" i="3"/>
  <c r="V49" i="3"/>
  <c r="W49" i="3"/>
  <c r="X49" i="3"/>
  <c r="Y49" i="3"/>
  <c r="Z49" i="3"/>
  <c r="AA49" i="3"/>
  <c r="AB49" i="3"/>
  <c r="B50" i="3"/>
  <c r="C50" i="3"/>
  <c r="D50" i="3"/>
  <c r="E50" i="3"/>
  <c r="F50" i="3"/>
  <c r="G50" i="3"/>
  <c r="H50" i="3"/>
  <c r="I50" i="3"/>
  <c r="J50" i="3"/>
  <c r="K50" i="3"/>
  <c r="L50" i="3"/>
  <c r="M50" i="3"/>
  <c r="N50" i="3"/>
  <c r="O50" i="3"/>
  <c r="P50" i="3"/>
  <c r="Q50" i="3"/>
  <c r="R50" i="3"/>
  <c r="S50" i="3"/>
  <c r="T50" i="3"/>
  <c r="U50" i="3"/>
  <c r="V50" i="3"/>
  <c r="W50" i="3"/>
  <c r="X50" i="3"/>
  <c r="Y50" i="3"/>
  <c r="Z50" i="3"/>
  <c r="AA50" i="3"/>
  <c r="AB50" i="3"/>
  <c r="R51" i="3"/>
  <c r="B52" i="3"/>
  <c r="C52" i="3"/>
  <c r="D52" i="3"/>
  <c r="E52" i="3"/>
  <c r="F52" i="3"/>
  <c r="G52" i="3"/>
  <c r="H52" i="3"/>
  <c r="I52" i="3"/>
  <c r="J52" i="3"/>
  <c r="K52" i="3"/>
  <c r="L52" i="3"/>
  <c r="M52" i="3"/>
  <c r="N52" i="3"/>
  <c r="O52" i="3"/>
  <c r="P52" i="3"/>
  <c r="Q52" i="3"/>
  <c r="R52" i="3"/>
  <c r="S52" i="3"/>
  <c r="T52" i="3"/>
  <c r="U52" i="3"/>
  <c r="V52" i="3"/>
  <c r="W52" i="3"/>
  <c r="X52" i="3"/>
  <c r="Y52" i="3"/>
  <c r="Z52" i="3"/>
  <c r="AA52" i="3"/>
  <c r="AB52" i="3"/>
  <c r="B53" i="3"/>
  <c r="C53" i="3"/>
  <c r="D53" i="3"/>
  <c r="E53" i="3"/>
  <c r="F53" i="3"/>
  <c r="G53" i="3"/>
  <c r="H53" i="3"/>
  <c r="I53" i="3"/>
  <c r="J53" i="3"/>
  <c r="K53" i="3"/>
  <c r="L53" i="3"/>
  <c r="M53" i="3"/>
  <c r="N53" i="3"/>
  <c r="O53" i="3"/>
  <c r="P53" i="3"/>
  <c r="Q53" i="3"/>
  <c r="R53" i="3"/>
  <c r="S53" i="3"/>
  <c r="T53" i="3"/>
  <c r="U53" i="3"/>
  <c r="V53" i="3"/>
  <c r="W53" i="3"/>
  <c r="X53" i="3"/>
  <c r="Y53" i="3"/>
  <c r="Z53" i="3"/>
  <c r="AA53" i="3"/>
  <c r="AB53" i="3"/>
  <c r="B54" i="3"/>
  <c r="C54" i="3"/>
  <c r="D54" i="3"/>
  <c r="E54" i="3"/>
  <c r="F54" i="3"/>
  <c r="G54" i="3"/>
  <c r="H54" i="3"/>
  <c r="I54" i="3"/>
  <c r="J54" i="3"/>
  <c r="K54" i="3"/>
  <c r="L54" i="3"/>
  <c r="M54" i="3"/>
  <c r="N54" i="3"/>
  <c r="O54" i="3"/>
  <c r="P54" i="3"/>
  <c r="Q54" i="3"/>
  <c r="R54" i="3"/>
  <c r="S54" i="3"/>
  <c r="T54" i="3"/>
  <c r="U54" i="3"/>
  <c r="V54" i="3"/>
  <c r="W54" i="3"/>
  <c r="X54" i="3"/>
  <c r="Y54" i="3"/>
  <c r="Z54" i="3"/>
  <c r="AA54" i="3"/>
  <c r="AB54" i="3"/>
  <c r="B55" i="3"/>
  <c r="C55" i="3"/>
  <c r="D55" i="3"/>
  <c r="E55" i="3"/>
  <c r="F55" i="3"/>
  <c r="G55" i="3"/>
  <c r="H55" i="3"/>
  <c r="I55" i="3"/>
  <c r="J55" i="3"/>
  <c r="K55" i="3"/>
  <c r="L55" i="3"/>
  <c r="M55" i="3"/>
  <c r="N55" i="3"/>
  <c r="O55" i="3"/>
  <c r="P55" i="3"/>
  <c r="Q55" i="3"/>
  <c r="R55" i="3"/>
  <c r="S55" i="3"/>
  <c r="T55" i="3"/>
  <c r="U55" i="3"/>
  <c r="V55" i="3"/>
  <c r="W55" i="3"/>
  <c r="X55" i="3"/>
  <c r="Y55" i="3"/>
  <c r="Z55" i="3"/>
  <c r="AA55" i="3"/>
  <c r="AB55" i="3"/>
  <c r="B57" i="3"/>
  <c r="C57" i="3"/>
  <c r="D57" i="3"/>
  <c r="E57" i="3"/>
  <c r="F57" i="3"/>
  <c r="G57" i="3"/>
  <c r="H57" i="3"/>
  <c r="I57" i="3"/>
  <c r="J57" i="3"/>
  <c r="K57" i="3"/>
  <c r="L57" i="3"/>
  <c r="M57" i="3"/>
  <c r="N57" i="3"/>
  <c r="O57" i="3"/>
  <c r="P57" i="3"/>
  <c r="Q57" i="3"/>
  <c r="R57" i="3"/>
  <c r="S57" i="3"/>
  <c r="T57" i="3"/>
  <c r="U57" i="3"/>
  <c r="V57" i="3"/>
  <c r="W57" i="3"/>
  <c r="X57" i="3"/>
  <c r="Y57" i="3"/>
  <c r="Z57" i="3"/>
  <c r="AA57" i="3"/>
  <c r="AB57" i="3"/>
  <c r="B58" i="3"/>
  <c r="C58" i="3"/>
  <c r="D58" i="3"/>
  <c r="E58" i="3"/>
  <c r="F58" i="3"/>
  <c r="G58" i="3"/>
  <c r="H58" i="3"/>
  <c r="I58" i="3"/>
  <c r="J58" i="3"/>
  <c r="K58" i="3"/>
  <c r="L58" i="3"/>
  <c r="M58" i="3"/>
  <c r="N58" i="3"/>
  <c r="O58" i="3"/>
  <c r="P58" i="3"/>
  <c r="Q58" i="3"/>
  <c r="R58" i="3"/>
  <c r="S58" i="3"/>
  <c r="T58" i="3"/>
  <c r="U58" i="3"/>
  <c r="V58" i="3"/>
  <c r="W58" i="3"/>
  <c r="X58" i="3"/>
  <c r="Y58" i="3"/>
  <c r="Z58" i="3"/>
  <c r="AA58" i="3"/>
  <c r="AB58" i="3"/>
  <c r="B59" i="3"/>
  <c r="C59" i="3"/>
  <c r="D59" i="3"/>
  <c r="E59" i="3"/>
  <c r="F59" i="3"/>
  <c r="G59" i="3"/>
  <c r="H59" i="3"/>
  <c r="I59" i="3"/>
  <c r="J59" i="3"/>
  <c r="K59" i="3"/>
  <c r="L59" i="3"/>
  <c r="M59" i="3"/>
  <c r="N59" i="3"/>
  <c r="O59" i="3"/>
  <c r="P59" i="3"/>
  <c r="Q59" i="3"/>
  <c r="R59" i="3"/>
  <c r="S59" i="3"/>
  <c r="T59" i="3"/>
  <c r="U59" i="3"/>
  <c r="V59" i="3"/>
  <c r="W59" i="3"/>
  <c r="X59" i="3"/>
  <c r="Y59" i="3"/>
  <c r="Z59" i="3"/>
  <c r="AA59" i="3"/>
  <c r="AB59" i="3"/>
  <c r="B60" i="3"/>
  <c r="C60" i="3"/>
  <c r="D60" i="3"/>
  <c r="E60" i="3"/>
  <c r="F60" i="3"/>
  <c r="G60" i="3"/>
  <c r="H60" i="3"/>
  <c r="I60" i="3"/>
  <c r="J60" i="3"/>
  <c r="K60" i="3"/>
  <c r="L60" i="3"/>
  <c r="M60" i="3"/>
  <c r="N60" i="3"/>
  <c r="O60" i="3"/>
  <c r="P60" i="3"/>
  <c r="Q60" i="3"/>
  <c r="R60" i="3"/>
  <c r="S60" i="3"/>
  <c r="T60" i="3"/>
  <c r="U60" i="3"/>
  <c r="V60" i="3"/>
  <c r="W60" i="3"/>
  <c r="X60" i="3"/>
  <c r="Y60" i="3"/>
  <c r="Z60" i="3"/>
  <c r="AA60" i="3"/>
  <c r="AB60" i="3"/>
  <c r="E9" i="2"/>
  <c r="R9" i="2"/>
  <c r="V9" i="2"/>
  <c r="A10" i="2"/>
  <c r="E10" i="2"/>
  <c r="R10" i="2"/>
  <c r="V10" i="2"/>
  <c r="A11" i="2"/>
  <c r="E11" i="2"/>
  <c r="R11" i="2"/>
  <c r="V11" i="2"/>
  <c r="A12" i="2"/>
  <c r="E12" i="2"/>
  <c r="R12" i="2"/>
  <c r="V12" i="2"/>
  <c r="A13" i="2"/>
  <c r="E13" i="2"/>
  <c r="R13" i="2"/>
  <c r="V13" i="2"/>
  <c r="A14" i="2"/>
  <c r="E14" i="2"/>
  <c r="R14" i="2"/>
  <c r="V14" i="2"/>
  <c r="A15" i="2"/>
  <c r="E15" i="2"/>
  <c r="R15" i="2"/>
  <c r="V15" i="2"/>
  <c r="E16" i="2"/>
  <c r="R16" i="2"/>
  <c r="V16" i="2"/>
  <c r="A17" i="2"/>
  <c r="E17" i="2"/>
  <c r="R17" i="2"/>
  <c r="V17" i="2"/>
  <c r="A18" i="2"/>
  <c r="E18" i="2"/>
  <c r="R18" i="2"/>
  <c r="V18" i="2"/>
  <c r="A19" i="2"/>
  <c r="E19" i="2"/>
  <c r="R19" i="2"/>
  <c r="V19" i="2"/>
  <c r="E20" i="2"/>
  <c r="R20" i="2"/>
  <c r="V20" i="2"/>
  <c r="E21" i="2"/>
  <c r="R21" i="2"/>
  <c r="V21" i="2"/>
  <c r="E22" i="2"/>
  <c r="R22" i="2"/>
  <c r="V22" i="2"/>
  <c r="E23" i="2"/>
  <c r="R23" i="2"/>
  <c r="V23" i="2"/>
  <c r="E24" i="2"/>
  <c r="R24" i="2"/>
  <c r="V24" i="2"/>
  <c r="E25" i="2"/>
  <c r="R25" i="2"/>
  <c r="V25" i="2"/>
  <c r="E26" i="2"/>
  <c r="R26" i="2"/>
  <c r="V26" i="2"/>
  <c r="E27" i="2"/>
  <c r="R27" i="2"/>
  <c r="V27" i="2"/>
  <c r="E28" i="2"/>
  <c r="R28" i="2"/>
  <c r="V28" i="2"/>
  <c r="E29" i="2"/>
  <c r="R29" i="2"/>
  <c r="V29" i="2"/>
  <c r="R30" i="2"/>
  <c r="V30" i="2"/>
  <c r="E31" i="2"/>
  <c r="R31" i="2"/>
  <c r="V31" i="2"/>
  <c r="E32" i="2"/>
  <c r="R32" i="2"/>
  <c r="V32" i="2"/>
  <c r="E33" i="2"/>
  <c r="R33" i="2"/>
  <c r="V33" i="2"/>
  <c r="E34" i="2"/>
  <c r="R34" i="2"/>
  <c r="V34" i="2"/>
  <c r="R35" i="2"/>
  <c r="V35" i="2"/>
  <c r="E36" i="2"/>
  <c r="R36" i="2"/>
  <c r="V36" i="2"/>
  <c r="E37" i="2"/>
  <c r="R37" i="2"/>
  <c r="V37" i="2"/>
  <c r="E38" i="2"/>
  <c r="R38" i="2"/>
  <c r="V38" i="2"/>
  <c r="E39" i="2"/>
  <c r="R39" i="2"/>
  <c r="V39" i="2"/>
  <c r="B40" i="2"/>
  <c r="BB40" i="2"/>
  <c r="BC40" i="2"/>
  <c r="B42" i="2"/>
  <c r="C42" i="2"/>
  <c r="D42" i="2"/>
  <c r="E42" i="2"/>
  <c r="F42" i="2"/>
  <c r="G42" i="2"/>
  <c r="H42" i="2"/>
  <c r="I42" i="2"/>
  <c r="J42" i="2"/>
  <c r="K42" i="2"/>
  <c r="L42" i="2"/>
  <c r="M42" i="2"/>
  <c r="N42" i="2"/>
  <c r="O42" i="2"/>
  <c r="P42" i="2"/>
  <c r="Q42" i="2"/>
  <c r="R42" i="2" s="1"/>
  <c r="S42" i="2"/>
  <c r="T42" i="2"/>
  <c r="U42" i="2"/>
  <c r="V42" i="2"/>
  <c r="W42" i="2"/>
  <c r="X42" i="2"/>
  <c r="Y42" i="2"/>
  <c r="Z42" i="2"/>
  <c r="AA42" i="2"/>
  <c r="AB42" i="2"/>
  <c r="AM42" i="2"/>
  <c r="B43" i="2"/>
  <c r="C43" i="2"/>
  <c r="D43" i="2"/>
  <c r="E43" i="2"/>
  <c r="F43" i="2"/>
  <c r="G43" i="2"/>
  <c r="H43" i="2"/>
  <c r="I43" i="2"/>
  <c r="J43" i="2"/>
  <c r="K43" i="2"/>
  <c r="L43" i="2"/>
  <c r="M43" i="2"/>
  <c r="N43" i="2"/>
  <c r="O43" i="2"/>
  <c r="P43" i="2"/>
  <c r="Q43" i="2"/>
  <c r="R43" i="2" s="1"/>
  <c r="S43" i="2"/>
  <c r="T43" i="2"/>
  <c r="U43" i="2"/>
  <c r="V43" i="2"/>
  <c r="W43" i="2"/>
  <c r="X43" i="2"/>
  <c r="Y43" i="2"/>
  <c r="Z43" i="2"/>
  <c r="AA43" i="2"/>
  <c r="AB43" i="2"/>
  <c r="AM43" i="2"/>
  <c r="B44" i="2"/>
  <c r="C44" i="2"/>
  <c r="D44" i="2"/>
  <c r="E44" i="2"/>
  <c r="F44" i="2"/>
  <c r="G44" i="2"/>
  <c r="H44" i="2"/>
  <c r="I44" i="2"/>
  <c r="J44" i="2"/>
  <c r="K44" i="2"/>
  <c r="L44" i="2"/>
  <c r="M44" i="2"/>
  <c r="N44" i="2"/>
  <c r="O44" i="2"/>
  <c r="P44" i="2"/>
  <c r="Q44" i="2"/>
  <c r="R44" i="2"/>
  <c r="S44" i="2"/>
  <c r="T44" i="2"/>
  <c r="U44" i="2"/>
  <c r="V44" i="2"/>
  <c r="W44" i="2"/>
  <c r="X44" i="2"/>
  <c r="Y44" i="2"/>
  <c r="Z44" i="2"/>
  <c r="AA44" i="2"/>
  <c r="AB44" i="2"/>
  <c r="AM44" i="2"/>
  <c r="B45" i="2"/>
  <c r="C45" i="2"/>
  <c r="D45" i="2"/>
  <c r="E45" i="2"/>
  <c r="F45" i="2"/>
  <c r="G45" i="2"/>
  <c r="H45" i="2"/>
  <c r="I45" i="2"/>
  <c r="J45" i="2"/>
  <c r="K45" i="2"/>
  <c r="L45" i="2"/>
  <c r="M45" i="2"/>
  <c r="N45" i="2"/>
  <c r="O45" i="2"/>
  <c r="P45" i="2"/>
  <c r="Q45" i="2"/>
  <c r="R45" i="2"/>
  <c r="S45" i="2"/>
  <c r="T45" i="2"/>
  <c r="U45" i="2"/>
  <c r="V45" i="2"/>
  <c r="W45" i="2"/>
  <c r="X45" i="2"/>
  <c r="Y45" i="2"/>
  <c r="Z45" i="2"/>
  <c r="AA45" i="2"/>
  <c r="AB45" i="2"/>
  <c r="AM45" i="2"/>
  <c r="R46" i="2"/>
  <c r="B47" i="2"/>
  <c r="C47" i="2"/>
  <c r="D47" i="2"/>
  <c r="E47" i="2"/>
  <c r="F47" i="2"/>
  <c r="G47" i="2"/>
  <c r="H47" i="2"/>
  <c r="I47" i="2"/>
  <c r="J47" i="2"/>
  <c r="K47" i="2"/>
  <c r="L47" i="2"/>
  <c r="N47" i="2"/>
  <c r="O47" i="2"/>
  <c r="P47" i="2"/>
  <c r="Q47" i="2"/>
  <c r="R47" i="2" s="1"/>
  <c r="S47" i="2"/>
  <c r="T47" i="2"/>
  <c r="U47" i="2"/>
  <c r="V47" i="2"/>
  <c r="W47" i="2"/>
  <c r="X47" i="2"/>
  <c r="Y47" i="2"/>
  <c r="Z47" i="2"/>
  <c r="AA47" i="2"/>
  <c r="AB47" i="2"/>
  <c r="B48" i="2"/>
  <c r="C48" i="2"/>
  <c r="D48" i="2"/>
  <c r="E48" i="2"/>
  <c r="F48" i="2"/>
  <c r="G48" i="2"/>
  <c r="H48" i="2"/>
  <c r="I48" i="2"/>
  <c r="J48" i="2"/>
  <c r="K48" i="2"/>
  <c r="L48" i="2"/>
  <c r="M48" i="2"/>
  <c r="N48" i="2"/>
  <c r="O48" i="2"/>
  <c r="P48" i="2"/>
  <c r="Q48" i="2"/>
  <c r="R48" i="2"/>
  <c r="S48" i="2"/>
  <c r="T48" i="2"/>
  <c r="U48" i="2"/>
  <c r="V48" i="2"/>
  <c r="W48" i="2"/>
  <c r="X48" i="2"/>
  <c r="Y48" i="2"/>
  <c r="Z48" i="2"/>
  <c r="AA48" i="2"/>
  <c r="AB48" i="2"/>
  <c r="B49" i="2"/>
  <c r="C49" i="2"/>
  <c r="D49" i="2"/>
  <c r="E49" i="2"/>
  <c r="F49" i="2"/>
  <c r="G49" i="2"/>
  <c r="H49" i="2"/>
  <c r="I49" i="2"/>
  <c r="J49" i="2"/>
  <c r="K49" i="2"/>
  <c r="L49" i="2"/>
  <c r="M49" i="2"/>
  <c r="N49" i="2"/>
  <c r="O49" i="2"/>
  <c r="P49" i="2"/>
  <c r="Q49" i="2"/>
  <c r="R49" i="2" s="1"/>
  <c r="S49" i="2"/>
  <c r="T49" i="2"/>
  <c r="U49" i="2"/>
  <c r="V49" i="2"/>
  <c r="W49" i="2"/>
  <c r="X49" i="2"/>
  <c r="Y49" i="2"/>
  <c r="Z49" i="2"/>
  <c r="AA49" i="2"/>
  <c r="AB49" i="2"/>
  <c r="B50" i="2"/>
  <c r="C50" i="2"/>
  <c r="D50" i="2"/>
  <c r="E50" i="2"/>
  <c r="F50" i="2"/>
  <c r="G50" i="2"/>
  <c r="H50" i="2"/>
  <c r="I50" i="2"/>
  <c r="J50" i="2"/>
  <c r="K50" i="2"/>
  <c r="L50" i="2"/>
  <c r="M50" i="2"/>
  <c r="N50" i="2"/>
  <c r="O50" i="2"/>
  <c r="P50" i="2"/>
  <c r="Q50" i="2"/>
  <c r="R50" i="2"/>
  <c r="S50" i="2"/>
  <c r="T50" i="2"/>
  <c r="U50" i="2"/>
  <c r="V50" i="2"/>
  <c r="W50" i="2"/>
  <c r="X50" i="2"/>
  <c r="Y50" i="2"/>
  <c r="Z50" i="2"/>
  <c r="AA50" i="2"/>
  <c r="AB50" i="2"/>
  <c r="R51" i="2"/>
  <c r="B52" i="2"/>
  <c r="C52" i="2"/>
  <c r="D52" i="2"/>
  <c r="E52" i="2"/>
  <c r="F52" i="2"/>
  <c r="G52" i="2"/>
  <c r="H52" i="2"/>
  <c r="I52" i="2"/>
  <c r="J52" i="2"/>
  <c r="K52" i="2"/>
  <c r="L52" i="2"/>
  <c r="M52" i="2"/>
  <c r="N52" i="2"/>
  <c r="O52" i="2"/>
  <c r="P52" i="2"/>
  <c r="Q52" i="2"/>
  <c r="R52" i="2"/>
  <c r="S52" i="2"/>
  <c r="T52" i="2"/>
  <c r="U52" i="2"/>
  <c r="V52" i="2"/>
  <c r="W52" i="2"/>
  <c r="X52" i="2"/>
  <c r="Y52" i="2"/>
  <c r="Z52" i="2"/>
  <c r="AA52" i="2"/>
  <c r="AB52" i="2"/>
  <c r="B53" i="2"/>
  <c r="C53" i="2"/>
  <c r="D53" i="2"/>
  <c r="E53" i="2"/>
  <c r="F53" i="2"/>
  <c r="G53" i="2"/>
  <c r="H53" i="2"/>
  <c r="I53" i="2"/>
  <c r="J53" i="2"/>
  <c r="K53" i="2"/>
  <c r="L53" i="2"/>
  <c r="M53" i="2"/>
  <c r="N53" i="2"/>
  <c r="O53" i="2"/>
  <c r="P53" i="2"/>
  <c r="Q53" i="2"/>
  <c r="R53" i="2"/>
  <c r="S53" i="2"/>
  <c r="T53" i="2"/>
  <c r="U53" i="2"/>
  <c r="V53" i="2"/>
  <c r="W53" i="2"/>
  <c r="X53" i="2"/>
  <c r="Y53" i="2"/>
  <c r="Z53" i="2"/>
  <c r="AA53" i="2"/>
  <c r="AB53" i="2"/>
  <c r="B54" i="2"/>
  <c r="C54" i="2"/>
  <c r="D54" i="2"/>
  <c r="E54" i="2"/>
  <c r="F54" i="2"/>
  <c r="G54" i="2"/>
  <c r="H54" i="2"/>
  <c r="I54" i="2"/>
  <c r="J54" i="2"/>
  <c r="K54" i="2"/>
  <c r="L54" i="2"/>
  <c r="M54" i="2"/>
  <c r="N54" i="2"/>
  <c r="O54" i="2"/>
  <c r="P54" i="2"/>
  <c r="Q54" i="2"/>
  <c r="R54" i="2"/>
  <c r="S54" i="2"/>
  <c r="T54" i="2"/>
  <c r="U54" i="2"/>
  <c r="V54" i="2"/>
  <c r="W54" i="2"/>
  <c r="X54" i="2"/>
  <c r="Y54" i="2"/>
  <c r="Z54" i="2"/>
  <c r="AA54" i="2"/>
  <c r="AB54" i="2"/>
  <c r="B55" i="2"/>
  <c r="C55" i="2"/>
  <c r="D55" i="2"/>
  <c r="E55" i="2"/>
  <c r="F55" i="2"/>
  <c r="G55" i="2"/>
  <c r="H55" i="2"/>
  <c r="I55" i="2"/>
  <c r="J55" i="2"/>
  <c r="K55" i="2"/>
  <c r="L55" i="2"/>
  <c r="M55" i="2"/>
  <c r="N55" i="2"/>
  <c r="O55" i="2"/>
  <c r="P55" i="2"/>
  <c r="Q55" i="2"/>
  <c r="R55" i="2"/>
  <c r="S55" i="2"/>
  <c r="T55" i="2"/>
  <c r="U55" i="2"/>
  <c r="V55" i="2"/>
  <c r="W55" i="2"/>
  <c r="X55" i="2"/>
  <c r="Y55" i="2"/>
  <c r="Z55" i="2"/>
  <c r="AA55" i="2"/>
  <c r="AB55" i="2"/>
  <c r="B57" i="2"/>
  <c r="C57" i="2"/>
  <c r="D57" i="2"/>
  <c r="E57" i="2"/>
  <c r="F57" i="2"/>
  <c r="G57" i="2"/>
  <c r="H57" i="2"/>
  <c r="I57" i="2"/>
  <c r="J57" i="2"/>
  <c r="K57" i="2"/>
  <c r="L57" i="2"/>
  <c r="M57" i="2"/>
  <c r="N57" i="2"/>
  <c r="O57" i="2"/>
  <c r="P57" i="2"/>
  <c r="Q57" i="2"/>
  <c r="R57" i="2"/>
  <c r="S57" i="2"/>
  <c r="T57" i="2"/>
  <c r="U57" i="2"/>
  <c r="V57" i="2"/>
  <c r="W57" i="2"/>
  <c r="X57" i="2"/>
  <c r="Y57" i="2"/>
  <c r="Z57" i="2"/>
  <c r="AA57" i="2"/>
  <c r="AB57" i="2"/>
  <c r="B58" i="2"/>
  <c r="C58" i="2"/>
  <c r="D58" i="2"/>
  <c r="E58" i="2"/>
  <c r="F58" i="2"/>
  <c r="G58" i="2"/>
  <c r="H58" i="2"/>
  <c r="I58" i="2"/>
  <c r="J58" i="2"/>
  <c r="K58" i="2"/>
  <c r="L58" i="2"/>
  <c r="M58" i="2"/>
  <c r="N58" i="2"/>
  <c r="O58" i="2"/>
  <c r="P58" i="2"/>
  <c r="Q58" i="2"/>
  <c r="R58" i="2"/>
  <c r="S58" i="2"/>
  <c r="T58" i="2"/>
  <c r="U58" i="2"/>
  <c r="V58" i="2"/>
  <c r="W58" i="2"/>
  <c r="X58" i="2"/>
  <c r="Y58" i="2"/>
  <c r="Z58" i="2"/>
  <c r="AA58" i="2"/>
  <c r="AB58" i="2"/>
  <c r="B59" i="2"/>
  <c r="C59" i="2"/>
  <c r="D59" i="2"/>
  <c r="E59" i="2"/>
  <c r="F59" i="2"/>
  <c r="G59" i="2"/>
  <c r="H59" i="2"/>
  <c r="I59" i="2"/>
  <c r="J59" i="2"/>
  <c r="K59" i="2"/>
  <c r="L59" i="2"/>
  <c r="M59" i="2"/>
  <c r="N59" i="2"/>
  <c r="O59" i="2"/>
  <c r="P59" i="2"/>
  <c r="Q59" i="2"/>
  <c r="R59" i="2"/>
  <c r="S59" i="2"/>
  <c r="T59" i="2"/>
  <c r="U59" i="2"/>
  <c r="V59" i="2"/>
  <c r="W59" i="2"/>
  <c r="X59" i="2"/>
  <c r="Y59" i="2"/>
  <c r="Z59" i="2"/>
  <c r="AA59" i="2"/>
  <c r="AB59" i="2"/>
  <c r="B60" i="2"/>
  <c r="C60" i="2"/>
  <c r="D60" i="2"/>
  <c r="E60" i="2"/>
  <c r="F60" i="2"/>
  <c r="G60" i="2"/>
  <c r="H60" i="2"/>
  <c r="I60" i="2"/>
  <c r="J60" i="2"/>
  <c r="K60" i="2"/>
  <c r="L60" i="2"/>
  <c r="M60" i="2"/>
  <c r="N60" i="2"/>
  <c r="O60" i="2"/>
  <c r="P60" i="2"/>
  <c r="Q60" i="2"/>
  <c r="R60" i="2"/>
  <c r="S60" i="2"/>
  <c r="T60" i="2"/>
  <c r="U60" i="2"/>
  <c r="V60" i="2"/>
  <c r="W60" i="2"/>
  <c r="X60" i="2"/>
  <c r="Y60" i="2"/>
  <c r="Z60" i="2"/>
  <c r="AA60" i="2"/>
  <c r="AB60" i="2"/>
  <c r="E9" i="1"/>
  <c r="R9" i="1"/>
  <c r="V9" i="1"/>
  <c r="A10" i="1"/>
  <c r="E10" i="1"/>
  <c r="R10" i="1"/>
  <c r="V10" i="1"/>
  <c r="A11" i="1"/>
  <c r="E11" i="1"/>
  <c r="R11" i="1"/>
  <c r="V11" i="1"/>
  <c r="A12" i="1"/>
  <c r="E12" i="1"/>
  <c r="R12" i="1"/>
  <c r="V12" i="1"/>
  <c r="A13" i="1"/>
  <c r="E13" i="1"/>
  <c r="R13" i="1"/>
  <c r="V13" i="1"/>
  <c r="A14" i="1"/>
  <c r="E14" i="1"/>
  <c r="R14" i="1"/>
  <c r="V14" i="1"/>
  <c r="A15" i="1"/>
  <c r="E15" i="1"/>
  <c r="R15" i="1"/>
  <c r="V15" i="1"/>
  <c r="E16" i="1"/>
  <c r="R16" i="1"/>
  <c r="V16" i="1"/>
  <c r="A17" i="1"/>
  <c r="E17" i="1"/>
  <c r="R17" i="1"/>
  <c r="V17" i="1"/>
  <c r="A18" i="1"/>
  <c r="E18" i="1"/>
  <c r="R18" i="1"/>
  <c r="V18" i="1"/>
  <c r="A19" i="1"/>
  <c r="E19" i="1"/>
  <c r="R19" i="1"/>
  <c r="V19" i="1"/>
  <c r="E20" i="1"/>
  <c r="R20" i="1"/>
  <c r="V20" i="1"/>
  <c r="E21" i="1"/>
  <c r="R21" i="1"/>
  <c r="V21" i="1"/>
  <c r="E22" i="1"/>
  <c r="R22" i="1"/>
  <c r="V22" i="1"/>
  <c r="E23" i="1"/>
  <c r="R23" i="1"/>
  <c r="V23" i="1"/>
  <c r="E24" i="1"/>
  <c r="R24" i="1"/>
  <c r="V24" i="1"/>
  <c r="E25" i="1"/>
  <c r="R25" i="1"/>
  <c r="V25" i="1"/>
  <c r="E26" i="1"/>
  <c r="R26" i="1"/>
  <c r="V26" i="1"/>
  <c r="E27" i="1"/>
  <c r="R27" i="1"/>
  <c r="V27" i="1"/>
  <c r="E28" i="1"/>
  <c r="R28" i="1"/>
  <c r="V28" i="1"/>
  <c r="E29" i="1"/>
  <c r="R29" i="1"/>
  <c r="V29" i="1"/>
  <c r="E30" i="1"/>
  <c r="R30" i="1"/>
  <c r="V30" i="1"/>
  <c r="E31" i="1"/>
  <c r="R31" i="1"/>
  <c r="V31" i="1"/>
  <c r="E32" i="1"/>
  <c r="R32" i="1"/>
  <c r="V32" i="1"/>
  <c r="E33" i="1"/>
  <c r="R33" i="1"/>
  <c r="V33" i="1"/>
  <c r="E34" i="1"/>
  <c r="R34" i="1"/>
  <c r="V34" i="1"/>
  <c r="E35" i="1"/>
  <c r="R35" i="1"/>
  <c r="V35" i="1"/>
  <c r="E36" i="1"/>
  <c r="R36" i="1"/>
  <c r="V36" i="1"/>
  <c r="E37" i="1"/>
  <c r="R37" i="1"/>
  <c r="V37" i="1"/>
  <c r="E38" i="1"/>
  <c r="R38" i="1"/>
  <c r="V38" i="1"/>
  <c r="E39" i="1"/>
  <c r="R39" i="1"/>
  <c r="V39" i="1"/>
  <c r="B40" i="1"/>
  <c r="BB40" i="1"/>
  <c r="BC40" i="1"/>
  <c r="B42" i="1"/>
  <c r="C42" i="1"/>
  <c r="D42" i="1"/>
  <c r="E42" i="1"/>
  <c r="F42" i="1"/>
  <c r="G42" i="1"/>
  <c r="H42" i="1"/>
  <c r="I42" i="1"/>
  <c r="J42" i="1"/>
  <c r="K42" i="1"/>
  <c r="L42" i="1"/>
  <c r="M42" i="1"/>
  <c r="N42" i="1"/>
  <c r="O42" i="1"/>
  <c r="P42" i="1"/>
  <c r="Q42" i="1"/>
  <c r="R42" i="1" s="1"/>
  <c r="S42" i="1"/>
  <c r="T42" i="1"/>
  <c r="U42" i="1"/>
  <c r="V42" i="1"/>
  <c r="W42" i="1"/>
  <c r="X42" i="1"/>
  <c r="Y42" i="1"/>
  <c r="Z42" i="1"/>
  <c r="AA42" i="1"/>
  <c r="AB42" i="1"/>
  <c r="AM42" i="1"/>
  <c r="B43" i="1"/>
  <c r="C43" i="1"/>
  <c r="D43" i="1"/>
  <c r="E43" i="1"/>
  <c r="F43" i="1"/>
  <c r="G43" i="1"/>
  <c r="H43" i="1"/>
  <c r="I43" i="1"/>
  <c r="J43" i="1"/>
  <c r="K43" i="1"/>
  <c r="L43" i="1"/>
  <c r="M43" i="1"/>
  <c r="N43" i="1"/>
  <c r="O43" i="1"/>
  <c r="P43" i="1"/>
  <c r="Q43" i="1"/>
  <c r="R43" i="1" s="1"/>
  <c r="S43" i="1"/>
  <c r="T43" i="1"/>
  <c r="U43" i="1"/>
  <c r="V43" i="1"/>
  <c r="W43" i="1"/>
  <c r="X43" i="1"/>
  <c r="Y43" i="1"/>
  <c r="Z43" i="1"/>
  <c r="AA43" i="1"/>
  <c r="AB43" i="1"/>
  <c r="AM43" i="1"/>
  <c r="B44" i="1"/>
  <c r="C44" i="1"/>
  <c r="D44" i="1"/>
  <c r="E44" i="1"/>
  <c r="F44" i="1"/>
  <c r="G44" i="1"/>
  <c r="H44" i="1"/>
  <c r="I44" i="1"/>
  <c r="J44" i="1"/>
  <c r="K44" i="1"/>
  <c r="L44" i="1"/>
  <c r="M44" i="1"/>
  <c r="N44" i="1"/>
  <c r="O44" i="1"/>
  <c r="P44" i="1"/>
  <c r="Q44" i="1"/>
  <c r="R44" i="1"/>
  <c r="S44" i="1"/>
  <c r="T44" i="1"/>
  <c r="U44" i="1"/>
  <c r="V44" i="1"/>
  <c r="W44" i="1"/>
  <c r="X44" i="1"/>
  <c r="Y44" i="1"/>
  <c r="Z44" i="1"/>
  <c r="AA44" i="1"/>
  <c r="AB44" i="1"/>
  <c r="AM44" i="1"/>
  <c r="B45" i="1"/>
  <c r="C45" i="1"/>
  <c r="D45" i="1"/>
  <c r="E45" i="1"/>
  <c r="F45" i="1"/>
  <c r="G45" i="1"/>
  <c r="H45" i="1"/>
  <c r="I45" i="1"/>
  <c r="J45" i="1"/>
  <c r="K45" i="1"/>
  <c r="L45" i="1"/>
  <c r="M45" i="1"/>
  <c r="N45" i="1"/>
  <c r="O45" i="1"/>
  <c r="P45" i="1"/>
  <c r="Q45" i="1"/>
  <c r="R45" i="1"/>
  <c r="S45" i="1"/>
  <c r="T45" i="1"/>
  <c r="U45" i="1"/>
  <c r="V45" i="1"/>
  <c r="W45" i="1"/>
  <c r="X45" i="1"/>
  <c r="Y45" i="1"/>
  <c r="Z45" i="1"/>
  <c r="AA45" i="1"/>
  <c r="AB45" i="1"/>
  <c r="AM45" i="1"/>
  <c r="R46" i="1"/>
  <c r="B47" i="1"/>
  <c r="C47" i="1"/>
  <c r="D47" i="1"/>
  <c r="E47" i="1"/>
  <c r="F47" i="1"/>
  <c r="G47" i="1"/>
  <c r="H47" i="1"/>
  <c r="I47" i="1"/>
  <c r="J47" i="1"/>
  <c r="K47" i="1"/>
  <c r="L47" i="1"/>
  <c r="N47" i="1"/>
  <c r="O47" i="1"/>
  <c r="P47" i="1"/>
  <c r="Q47" i="1"/>
  <c r="R47" i="1" s="1"/>
  <c r="S47" i="1"/>
  <c r="T47" i="1"/>
  <c r="U47" i="1"/>
  <c r="V47" i="1"/>
  <c r="W47" i="1"/>
  <c r="X47" i="1"/>
  <c r="Y47" i="1"/>
  <c r="Z47" i="1"/>
  <c r="AA47" i="1"/>
  <c r="AB47" i="1"/>
  <c r="B48" i="1"/>
  <c r="C48" i="1"/>
  <c r="D48" i="1"/>
  <c r="E48" i="1"/>
  <c r="F48" i="1"/>
  <c r="G48" i="1"/>
  <c r="H48" i="1"/>
  <c r="I48" i="1"/>
  <c r="J48" i="1"/>
  <c r="K48" i="1"/>
  <c r="L48" i="1"/>
  <c r="M48" i="1"/>
  <c r="N48" i="1"/>
  <c r="O48" i="1"/>
  <c r="P48" i="1"/>
  <c r="Q48" i="1"/>
  <c r="R48" i="1"/>
  <c r="S48" i="1"/>
  <c r="T48" i="1"/>
  <c r="U48" i="1"/>
  <c r="V48" i="1"/>
  <c r="W48" i="1"/>
  <c r="X48" i="1"/>
  <c r="Y48" i="1"/>
  <c r="Z48" i="1"/>
  <c r="AA48" i="1"/>
  <c r="AB48" i="1"/>
  <c r="B49" i="1"/>
  <c r="C49" i="1"/>
  <c r="D49" i="1"/>
  <c r="E49" i="1"/>
  <c r="F49" i="1"/>
  <c r="G49" i="1"/>
  <c r="H49" i="1"/>
  <c r="I49" i="1"/>
  <c r="J49" i="1"/>
  <c r="K49" i="1"/>
  <c r="L49" i="1"/>
  <c r="M49" i="1"/>
  <c r="N49" i="1"/>
  <c r="O49" i="1"/>
  <c r="P49" i="1"/>
  <c r="Q49" i="1"/>
  <c r="R49" i="1" s="1"/>
  <c r="S49" i="1"/>
  <c r="T49" i="1"/>
  <c r="U49" i="1"/>
  <c r="V49" i="1"/>
  <c r="W49" i="1"/>
  <c r="X49" i="1"/>
  <c r="Y49" i="1"/>
  <c r="Z49" i="1"/>
  <c r="AA49" i="1"/>
  <c r="AB49" i="1"/>
  <c r="B50" i="1"/>
  <c r="C50" i="1"/>
  <c r="D50" i="1"/>
  <c r="E50" i="1"/>
  <c r="F50" i="1"/>
  <c r="G50" i="1"/>
  <c r="H50" i="1"/>
  <c r="I50" i="1"/>
  <c r="J50" i="1"/>
  <c r="K50" i="1"/>
  <c r="L50" i="1"/>
  <c r="M50" i="1"/>
  <c r="N50" i="1"/>
  <c r="O50" i="1"/>
  <c r="P50" i="1"/>
  <c r="Q50" i="1"/>
  <c r="R50" i="1"/>
  <c r="S50" i="1"/>
  <c r="T50" i="1"/>
  <c r="U50" i="1"/>
  <c r="V50" i="1"/>
  <c r="W50" i="1"/>
  <c r="X50" i="1"/>
  <c r="Y50" i="1"/>
  <c r="Z50" i="1"/>
  <c r="AA50" i="1"/>
  <c r="AB50" i="1"/>
  <c r="R51" i="1"/>
  <c r="B52" i="1"/>
  <c r="C52" i="1"/>
  <c r="D52" i="1"/>
  <c r="E52" i="1"/>
  <c r="F52" i="1"/>
  <c r="G52" i="1"/>
  <c r="H52" i="1"/>
  <c r="I52" i="1"/>
  <c r="J52" i="1"/>
  <c r="K52" i="1"/>
  <c r="L52" i="1"/>
  <c r="M52" i="1"/>
  <c r="N52" i="1"/>
  <c r="O52" i="1"/>
  <c r="P52" i="1"/>
  <c r="Q52" i="1"/>
  <c r="R52" i="1"/>
  <c r="S52" i="1"/>
  <c r="T52" i="1"/>
  <c r="U52" i="1"/>
  <c r="V52" i="1"/>
  <c r="W52" i="1"/>
  <c r="X52" i="1"/>
  <c r="Y52" i="1"/>
  <c r="Z52" i="1"/>
  <c r="AA52" i="1"/>
  <c r="AB52" i="1"/>
  <c r="B53" i="1"/>
  <c r="C53" i="1"/>
  <c r="D53" i="1"/>
  <c r="E53" i="1"/>
  <c r="F53" i="1"/>
  <c r="G53" i="1"/>
  <c r="H53" i="1"/>
  <c r="I53" i="1"/>
  <c r="J53" i="1"/>
  <c r="K53" i="1"/>
  <c r="L53" i="1"/>
  <c r="M53" i="1"/>
  <c r="N53" i="1"/>
  <c r="O53" i="1"/>
  <c r="P53" i="1"/>
  <c r="Q53" i="1"/>
  <c r="R53" i="1"/>
  <c r="S53" i="1"/>
  <c r="T53" i="1"/>
  <c r="U53" i="1"/>
  <c r="V53" i="1"/>
  <c r="W53" i="1"/>
  <c r="X53" i="1"/>
  <c r="Y53" i="1"/>
  <c r="Z53" i="1"/>
  <c r="AA53" i="1"/>
  <c r="AB53" i="1"/>
  <c r="B54" i="1"/>
  <c r="C54" i="1"/>
  <c r="D54" i="1"/>
  <c r="E54" i="1"/>
  <c r="F54" i="1"/>
  <c r="G54" i="1"/>
  <c r="H54" i="1"/>
  <c r="I54" i="1"/>
  <c r="J54" i="1"/>
  <c r="K54" i="1"/>
  <c r="L54" i="1"/>
  <c r="M54" i="1"/>
  <c r="N54" i="1"/>
  <c r="O54" i="1"/>
  <c r="P54" i="1"/>
  <c r="Q54" i="1"/>
  <c r="R54" i="1"/>
  <c r="S54" i="1"/>
  <c r="T54" i="1"/>
  <c r="U54" i="1"/>
  <c r="V54" i="1"/>
  <c r="W54" i="1"/>
  <c r="X54" i="1"/>
  <c r="Y54" i="1"/>
  <c r="Z54" i="1"/>
  <c r="AA54" i="1"/>
  <c r="AB54" i="1"/>
  <c r="B55" i="1"/>
  <c r="C55" i="1"/>
  <c r="D55" i="1"/>
  <c r="E55" i="1"/>
  <c r="F55" i="1"/>
  <c r="G55" i="1"/>
  <c r="H55" i="1"/>
  <c r="I55" i="1"/>
  <c r="J55" i="1"/>
  <c r="K55" i="1"/>
  <c r="L55" i="1"/>
  <c r="M55" i="1"/>
  <c r="N55" i="1"/>
  <c r="O55" i="1"/>
  <c r="P55" i="1"/>
  <c r="Q55" i="1"/>
  <c r="R55" i="1"/>
  <c r="S55" i="1"/>
  <c r="T55" i="1"/>
  <c r="U55" i="1"/>
  <c r="V55" i="1"/>
  <c r="W55" i="1"/>
  <c r="X55" i="1"/>
  <c r="Y55" i="1"/>
  <c r="Z55" i="1"/>
  <c r="AA55" i="1"/>
  <c r="AB55" i="1"/>
  <c r="B57" i="1"/>
  <c r="C57" i="1"/>
  <c r="D57" i="1"/>
  <c r="E57" i="1"/>
  <c r="F57" i="1"/>
  <c r="G57" i="1"/>
  <c r="H57" i="1"/>
  <c r="I57" i="1"/>
  <c r="J57" i="1"/>
  <c r="K57" i="1"/>
  <c r="L57" i="1"/>
  <c r="M57" i="1"/>
  <c r="N57" i="1"/>
  <c r="O57" i="1"/>
  <c r="P57" i="1"/>
  <c r="Q57" i="1"/>
  <c r="R57" i="1"/>
  <c r="S57" i="1"/>
  <c r="T57" i="1"/>
  <c r="U57" i="1"/>
  <c r="V57" i="1"/>
  <c r="W57" i="1"/>
  <c r="X57" i="1"/>
  <c r="Y57" i="1"/>
  <c r="Z57" i="1"/>
  <c r="AA57" i="1"/>
  <c r="AB57" i="1"/>
  <c r="B58" i="1"/>
  <c r="C58" i="1"/>
  <c r="D58" i="1"/>
  <c r="E58" i="1"/>
  <c r="F58" i="1"/>
  <c r="G58" i="1"/>
  <c r="H58" i="1"/>
  <c r="I58" i="1"/>
  <c r="J58" i="1"/>
  <c r="K58" i="1"/>
  <c r="L58" i="1"/>
  <c r="M58" i="1"/>
  <c r="N58" i="1"/>
  <c r="O58" i="1"/>
  <c r="P58" i="1"/>
  <c r="Q58" i="1"/>
  <c r="R58" i="1"/>
  <c r="S58" i="1"/>
  <c r="T58" i="1"/>
  <c r="U58" i="1"/>
  <c r="V58" i="1"/>
  <c r="W58" i="1"/>
  <c r="X58" i="1"/>
  <c r="Y58" i="1"/>
  <c r="Z58" i="1"/>
  <c r="AA58" i="1"/>
  <c r="AB58" i="1"/>
  <c r="B59" i="1"/>
  <c r="C59" i="1"/>
  <c r="D59" i="1"/>
  <c r="E59" i="1"/>
  <c r="F59" i="1"/>
  <c r="G59" i="1"/>
  <c r="H59" i="1"/>
  <c r="I59" i="1"/>
  <c r="J59" i="1"/>
  <c r="K59" i="1"/>
  <c r="L59" i="1"/>
  <c r="M59" i="1"/>
  <c r="N59" i="1"/>
  <c r="O59" i="1"/>
  <c r="P59" i="1"/>
  <c r="Q59" i="1"/>
  <c r="R59" i="1"/>
  <c r="S59" i="1"/>
  <c r="T59" i="1"/>
  <c r="U59" i="1"/>
  <c r="V59" i="1"/>
  <c r="W59" i="1"/>
  <c r="X59" i="1"/>
  <c r="Y59" i="1"/>
  <c r="Z59" i="1"/>
  <c r="AA59" i="1"/>
  <c r="AB59" i="1"/>
  <c r="B60" i="1"/>
  <c r="C60" i="1"/>
  <c r="D60" i="1"/>
  <c r="E60" i="1"/>
  <c r="F60" i="1"/>
  <c r="G60" i="1"/>
  <c r="H60" i="1"/>
  <c r="I60" i="1"/>
  <c r="J60" i="1"/>
  <c r="K60" i="1"/>
  <c r="L60" i="1"/>
  <c r="M60" i="1"/>
  <c r="N60" i="1"/>
  <c r="O60" i="1"/>
  <c r="P60" i="1"/>
  <c r="Q60" i="1"/>
  <c r="R60" i="1"/>
  <c r="S60" i="1"/>
  <c r="T60" i="1"/>
  <c r="U60" i="1"/>
  <c r="V60" i="1"/>
  <c r="W60" i="1"/>
  <c r="X60" i="1"/>
  <c r="Y60" i="1"/>
  <c r="Z60" i="1"/>
  <c r="AA60" i="1"/>
  <c r="AB60" i="1"/>
  <c r="E9" i="4"/>
  <c r="R9" i="4"/>
  <c r="V9" i="4"/>
  <c r="A10" i="4"/>
  <c r="E10" i="4"/>
  <c r="R10" i="4"/>
  <c r="V10" i="4"/>
  <c r="A11" i="4"/>
  <c r="E11" i="4"/>
  <c r="R11" i="4"/>
  <c r="V11" i="4"/>
  <c r="A12" i="4"/>
  <c r="E12" i="4"/>
  <c r="R12" i="4"/>
  <c r="V12" i="4"/>
  <c r="A13" i="4"/>
  <c r="R13" i="4"/>
  <c r="V13" i="4"/>
  <c r="A14" i="4"/>
  <c r="E14" i="4"/>
  <c r="R14" i="4"/>
  <c r="V14" i="4"/>
  <c r="A15" i="4"/>
  <c r="E15" i="4"/>
  <c r="R15" i="4"/>
  <c r="V15" i="4"/>
  <c r="E16" i="4"/>
  <c r="R16" i="4"/>
  <c r="V16" i="4"/>
  <c r="A17" i="4"/>
  <c r="E17" i="4"/>
  <c r="R17" i="4"/>
  <c r="V17" i="4"/>
  <c r="A18" i="4"/>
  <c r="E18" i="4"/>
  <c r="R18" i="4"/>
  <c r="A19" i="4"/>
  <c r="E19" i="4"/>
  <c r="R19" i="4"/>
  <c r="V19" i="4"/>
  <c r="E20" i="4"/>
  <c r="R20" i="4"/>
  <c r="V20" i="4"/>
  <c r="E21" i="4"/>
  <c r="R21" i="4"/>
  <c r="V21" i="4"/>
  <c r="E22" i="4"/>
  <c r="R22" i="4"/>
  <c r="V22" i="4"/>
  <c r="E23" i="4"/>
  <c r="R23" i="4"/>
  <c r="V23" i="4"/>
  <c r="E24" i="4"/>
  <c r="R24" i="4"/>
  <c r="V24" i="4"/>
  <c r="E25" i="4"/>
  <c r="R25" i="4"/>
  <c r="V25" i="4"/>
  <c r="E26" i="4"/>
  <c r="R26" i="4"/>
  <c r="V26" i="4"/>
  <c r="E27" i="4"/>
  <c r="R27" i="4"/>
  <c r="V27" i="4"/>
  <c r="E28" i="4"/>
  <c r="R28" i="4"/>
  <c r="V28" i="4"/>
  <c r="E29" i="4"/>
  <c r="R29" i="4"/>
  <c r="V29" i="4"/>
  <c r="E30" i="4"/>
  <c r="R30" i="4"/>
  <c r="V30" i="4"/>
  <c r="E31" i="4"/>
  <c r="R31" i="4"/>
  <c r="V31" i="4"/>
  <c r="E32" i="4"/>
  <c r="R32" i="4"/>
  <c r="V32" i="4"/>
  <c r="E33" i="4"/>
  <c r="R33" i="4"/>
  <c r="V33" i="4"/>
  <c r="E34" i="4"/>
  <c r="R34" i="4"/>
  <c r="V34" i="4"/>
  <c r="E35" i="4"/>
  <c r="R35" i="4"/>
  <c r="V35" i="4"/>
  <c r="E36" i="4"/>
  <c r="R36" i="4"/>
  <c r="V36" i="4"/>
  <c r="E37" i="4"/>
  <c r="R37" i="4"/>
  <c r="V37" i="4"/>
  <c r="E38" i="4"/>
  <c r="R38" i="4"/>
  <c r="V38" i="4"/>
  <c r="E39" i="4"/>
  <c r="R39" i="4"/>
  <c r="V39" i="4"/>
  <c r="B40" i="4"/>
  <c r="BC40" i="4"/>
  <c r="B42" i="4"/>
  <c r="C42" i="4"/>
  <c r="D42" i="4"/>
  <c r="E42" i="4"/>
  <c r="F42" i="4"/>
  <c r="G42" i="4"/>
  <c r="H42" i="4"/>
  <c r="I42" i="4"/>
  <c r="J42" i="4"/>
  <c r="K42" i="4"/>
  <c r="L42" i="4"/>
  <c r="M42" i="4"/>
  <c r="N42" i="4"/>
  <c r="O42" i="4"/>
  <c r="P42" i="4"/>
  <c r="Q42" i="4"/>
  <c r="R42" i="4" s="1"/>
  <c r="S42" i="4"/>
  <c r="T42" i="4"/>
  <c r="U42" i="4"/>
  <c r="V42" i="4"/>
  <c r="W42" i="4"/>
  <c r="X42" i="4"/>
  <c r="Y42" i="4"/>
  <c r="Z42" i="4"/>
  <c r="AA42" i="4"/>
  <c r="AB42" i="4"/>
  <c r="AM42" i="4"/>
  <c r="B43" i="4"/>
  <c r="C43" i="4"/>
  <c r="D43" i="4"/>
  <c r="E43" i="4"/>
  <c r="F43" i="4"/>
  <c r="G43" i="4"/>
  <c r="H43" i="4"/>
  <c r="I43" i="4"/>
  <c r="J43" i="4"/>
  <c r="K43" i="4"/>
  <c r="L43" i="4"/>
  <c r="M43" i="4"/>
  <c r="N43" i="4"/>
  <c r="O43" i="4"/>
  <c r="P43" i="4"/>
  <c r="Q43" i="4"/>
  <c r="R43" i="4" s="1"/>
  <c r="S43" i="4"/>
  <c r="T43" i="4"/>
  <c r="U43" i="4"/>
  <c r="V43" i="4"/>
  <c r="W43" i="4"/>
  <c r="X43" i="4"/>
  <c r="Y43" i="4"/>
  <c r="Z43" i="4"/>
  <c r="AA43" i="4"/>
  <c r="AB43" i="4"/>
  <c r="AM43" i="4"/>
  <c r="B44" i="4"/>
  <c r="C44" i="4"/>
  <c r="D44" i="4"/>
  <c r="E44" i="4"/>
  <c r="F44" i="4"/>
  <c r="G44" i="4"/>
  <c r="H44" i="4"/>
  <c r="I44" i="4"/>
  <c r="J44" i="4"/>
  <c r="K44" i="4"/>
  <c r="L44" i="4"/>
  <c r="M44" i="4"/>
  <c r="N44" i="4"/>
  <c r="O44" i="4"/>
  <c r="P44" i="4"/>
  <c r="Q44" i="4"/>
  <c r="R44" i="4"/>
  <c r="S44" i="4"/>
  <c r="T44" i="4"/>
  <c r="U44" i="4"/>
  <c r="V44" i="4"/>
  <c r="W44" i="4"/>
  <c r="X44" i="4"/>
  <c r="Y44" i="4"/>
  <c r="Z44" i="4"/>
  <c r="AA44" i="4"/>
  <c r="AB44" i="4"/>
  <c r="AM44" i="4"/>
  <c r="B45" i="4"/>
  <c r="C45" i="4"/>
  <c r="D45" i="4"/>
  <c r="E45" i="4"/>
  <c r="F45" i="4"/>
  <c r="G45" i="4"/>
  <c r="H45" i="4"/>
  <c r="I45" i="4"/>
  <c r="J45" i="4"/>
  <c r="K45" i="4"/>
  <c r="L45" i="4"/>
  <c r="M45" i="4"/>
  <c r="N45" i="4"/>
  <c r="O45" i="4"/>
  <c r="P45" i="4"/>
  <c r="Q45" i="4"/>
  <c r="R45" i="4"/>
  <c r="S45" i="4"/>
  <c r="T45" i="4"/>
  <c r="U45" i="4"/>
  <c r="V45" i="4"/>
  <c r="W45" i="4"/>
  <c r="X45" i="4"/>
  <c r="Y45" i="4"/>
  <c r="Z45" i="4"/>
  <c r="AA45" i="4"/>
  <c r="AB45" i="4"/>
  <c r="AM45" i="4"/>
  <c r="R46" i="4"/>
  <c r="B47" i="4"/>
  <c r="C47" i="4"/>
  <c r="D47" i="4"/>
  <c r="E47" i="4"/>
  <c r="F47" i="4"/>
  <c r="G47" i="4"/>
  <c r="H47" i="4"/>
  <c r="I47" i="4"/>
  <c r="J47" i="4"/>
  <c r="K47" i="4"/>
  <c r="L47" i="4"/>
  <c r="N47" i="4"/>
  <c r="O47" i="4"/>
  <c r="P47" i="4"/>
  <c r="Q47" i="4"/>
  <c r="R47" i="4"/>
  <c r="S47" i="4"/>
  <c r="T47" i="4"/>
  <c r="U47" i="4"/>
  <c r="V47" i="4"/>
  <c r="W47" i="4"/>
  <c r="X47" i="4"/>
  <c r="Y47" i="4"/>
  <c r="Z47" i="4"/>
  <c r="AA47" i="4"/>
  <c r="AB47" i="4"/>
  <c r="B48" i="4"/>
  <c r="C48" i="4"/>
  <c r="D48" i="4"/>
  <c r="E48" i="4"/>
  <c r="F48" i="4"/>
  <c r="G48" i="4"/>
  <c r="H48" i="4"/>
  <c r="I48" i="4"/>
  <c r="J48" i="4"/>
  <c r="K48" i="4"/>
  <c r="L48" i="4"/>
  <c r="M48" i="4"/>
  <c r="N48" i="4"/>
  <c r="O48" i="4"/>
  <c r="P48" i="4"/>
  <c r="Q48" i="4"/>
  <c r="R48" i="4" s="1"/>
  <c r="S48" i="4"/>
  <c r="T48" i="4"/>
  <c r="U48" i="4"/>
  <c r="V48" i="4"/>
  <c r="W48" i="4"/>
  <c r="X48" i="4"/>
  <c r="Y48" i="4"/>
  <c r="Z48" i="4"/>
  <c r="AA48" i="4"/>
  <c r="AB48" i="4"/>
  <c r="B49" i="4"/>
  <c r="C49" i="4"/>
  <c r="D49" i="4"/>
  <c r="E49" i="4"/>
  <c r="F49" i="4"/>
  <c r="G49" i="4"/>
  <c r="H49" i="4"/>
  <c r="I49" i="4"/>
  <c r="J49" i="4"/>
  <c r="K49" i="4"/>
  <c r="L49" i="4"/>
  <c r="M49" i="4"/>
  <c r="N49" i="4"/>
  <c r="O49" i="4"/>
  <c r="P49" i="4"/>
  <c r="Q49" i="4"/>
  <c r="R49" i="4"/>
  <c r="S49" i="4"/>
  <c r="T49" i="4"/>
  <c r="U49" i="4"/>
  <c r="V49" i="4"/>
  <c r="W49" i="4"/>
  <c r="X49" i="4"/>
  <c r="Y49" i="4"/>
  <c r="Z49" i="4"/>
  <c r="AA49" i="4"/>
  <c r="AB49" i="4"/>
  <c r="B50" i="4"/>
  <c r="C50" i="4"/>
  <c r="D50" i="4"/>
  <c r="E50" i="4"/>
  <c r="F50" i="4"/>
  <c r="G50" i="4"/>
  <c r="H50" i="4"/>
  <c r="I50" i="4"/>
  <c r="J50" i="4"/>
  <c r="K50" i="4"/>
  <c r="L50" i="4"/>
  <c r="M50" i="4"/>
  <c r="N50" i="4"/>
  <c r="O50" i="4"/>
  <c r="P50" i="4"/>
  <c r="Q50" i="4"/>
  <c r="R50" i="4" s="1"/>
  <c r="S50" i="4"/>
  <c r="T50" i="4"/>
  <c r="U50" i="4"/>
  <c r="V50" i="4"/>
  <c r="W50" i="4"/>
  <c r="X50" i="4"/>
  <c r="Y50" i="4"/>
  <c r="Z50" i="4"/>
  <c r="AA50" i="4"/>
  <c r="AB50" i="4"/>
  <c r="R51" i="4"/>
  <c r="B52" i="4"/>
  <c r="C52" i="4"/>
  <c r="D52" i="4"/>
  <c r="E52" i="4"/>
  <c r="F52" i="4"/>
  <c r="G52" i="4"/>
  <c r="H52" i="4"/>
  <c r="I52" i="4"/>
  <c r="J52" i="4"/>
  <c r="K52" i="4"/>
  <c r="L52" i="4"/>
  <c r="M52" i="4"/>
  <c r="N52" i="4"/>
  <c r="O52" i="4"/>
  <c r="P52" i="4"/>
  <c r="Q52" i="4"/>
  <c r="R52" i="4"/>
  <c r="S52" i="4"/>
  <c r="T52" i="4"/>
  <c r="U52" i="4"/>
  <c r="V52" i="4"/>
  <c r="W52" i="4"/>
  <c r="X52" i="4"/>
  <c r="Y52" i="4"/>
  <c r="Z52" i="4"/>
  <c r="AA52" i="4"/>
  <c r="AB52" i="4"/>
  <c r="B53" i="4"/>
  <c r="C53" i="4"/>
  <c r="D53" i="4"/>
  <c r="E53" i="4"/>
  <c r="F53" i="4"/>
  <c r="G53" i="4"/>
  <c r="H53" i="4"/>
  <c r="I53" i="4"/>
  <c r="J53" i="4"/>
  <c r="K53" i="4"/>
  <c r="L53" i="4"/>
  <c r="M53" i="4"/>
  <c r="N53" i="4"/>
  <c r="O53" i="4"/>
  <c r="P53" i="4"/>
  <c r="Q53" i="4"/>
  <c r="R53" i="4"/>
  <c r="S53" i="4"/>
  <c r="T53" i="4"/>
  <c r="U53" i="4"/>
  <c r="V53" i="4"/>
  <c r="W53" i="4"/>
  <c r="X53" i="4"/>
  <c r="Y53" i="4"/>
  <c r="Z53" i="4"/>
  <c r="AA53" i="4"/>
  <c r="AB53" i="4"/>
  <c r="B54" i="4"/>
  <c r="C54" i="4"/>
  <c r="D54" i="4"/>
  <c r="E54" i="4"/>
  <c r="F54" i="4"/>
  <c r="G54" i="4"/>
  <c r="H54" i="4"/>
  <c r="I54" i="4"/>
  <c r="J54" i="4"/>
  <c r="K54" i="4"/>
  <c r="L54" i="4"/>
  <c r="M54" i="4"/>
  <c r="N54" i="4"/>
  <c r="O54" i="4"/>
  <c r="P54" i="4"/>
  <c r="Q54" i="4"/>
  <c r="R54" i="4"/>
  <c r="S54" i="4"/>
  <c r="T54" i="4"/>
  <c r="U54" i="4"/>
  <c r="V54" i="4"/>
  <c r="W54" i="4"/>
  <c r="X54" i="4"/>
  <c r="Y54" i="4"/>
  <c r="Z54" i="4"/>
  <c r="AA54" i="4"/>
  <c r="AB54" i="4"/>
  <c r="B55" i="4"/>
  <c r="C55" i="4"/>
  <c r="D55" i="4"/>
  <c r="E55" i="4"/>
  <c r="F55" i="4"/>
  <c r="G55" i="4"/>
  <c r="H55" i="4"/>
  <c r="I55" i="4"/>
  <c r="J55" i="4"/>
  <c r="K55" i="4"/>
  <c r="L55" i="4"/>
  <c r="M55" i="4"/>
  <c r="N55" i="4"/>
  <c r="O55" i="4"/>
  <c r="P55" i="4"/>
  <c r="Q55" i="4"/>
  <c r="R55" i="4"/>
  <c r="S55" i="4"/>
  <c r="T55" i="4"/>
  <c r="U55" i="4"/>
  <c r="V55" i="4"/>
  <c r="W55" i="4"/>
  <c r="X55" i="4"/>
  <c r="Y55" i="4"/>
  <c r="Z55" i="4"/>
  <c r="AA55" i="4"/>
  <c r="AB55" i="4"/>
  <c r="B57" i="4"/>
  <c r="C57" i="4"/>
  <c r="D57" i="4"/>
  <c r="E57" i="4"/>
  <c r="F57" i="4"/>
  <c r="G57" i="4"/>
  <c r="H57" i="4"/>
  <c r="I57" i="4"/>
  <c r="J57" i="4"/>
  <c r="K57" i="4"/>
  <c r="L57" i="4"/>
  <c r="M57" i="4"/>
  <c r="N57" i="4"/>
  <c r="O57" i="4"/>
  <c r="P57" i="4"/>
  <c r="Q57" i="4"/>
  <c r="R57" i="4"/>
  <c r="S57" i="4"/>
  <c r="T57" i="4"/>
  <c r="U57" i="4"/>
  <c r="V57" i="4"/>
  <c r="W57" i="4"/>
  <c r="X57" i="4"/>
  <c r="Y57" i="4"/>
  <c r="Z57" i="4"/>
  <c r="AA57" i="4"/>
  <c r="AB57" i="4"/>
  <c r="B58" i="4"/>
  <c r="C58" i="4"/>
  <c r="D58" i="4"/>
  <c r="E58" i="4"/>
  <c r="F58" i="4"/>
  <c r="G58" i="4"/>
  <c r="H58" i="4"/>
  <c r="I58" i="4"/>
  <c r="J58" i="4"/>
  <c r="K58" i="4"/>
  <c r="L58" i="4"/>
  <c r="M58" i="4"/>
  <c r="N58" i="4"/>
  <c r="O58" i="4"/>
  <c r="P58" i="4"/>
  <c r="Q58" i="4"/>
  <c r="R58" i="4"/>
  <c r="S58" i="4"/>
  <c r="T58" i="4"/>
  <c r="U58" i="4"/>
  <c r="V58" i="4"/>
  <c r="W58" i="4"/>
  <c r="X58" i="4"/>
  <c r="Y58" i="4"/>
  <c r="Z58" i="4"/>
  <c r="AA58" i="4"/>
  <c r="AB58" i="4"/>
  <c r="B59" i="4"/>
  <c r="C59" i="4"/>
  <c r="D59" i="4"/>
  <c r="E59" i="4"/>
  <c r="F59" i="4"/>
  <c r="G59" i="4"/>
  <c r="H59" i="4"/>
  <c r="I59" i="4"/>
  <c r="J59" i="4"/>
  <c r="K59" i="4"/>
  <c r="L59" i="4"/>
  <c r="M59" i="4"/>
  <c r="N59" i="4"/>
  <c r="O59" i="4"/>
  <c r="P59" i="4"/>
  <c r="Q59" i="4"/>
  <c r="R59" i="4"/>
  <c r="S59" i="4"/>
  <c r="T59" i="4"/>
  <c r="U59" i="4"/>
  <c r="V59" i="4"/>
  <c r="W59" i="4"/>
  <c r="X59" i="4"/>
  <c r="Y59" i="4"/>
  <c r="Z59" i="4"/>
  <c r="AA59" i="4"/>
  <c r="AB59" i="4"/>
  <c r="B60" i="4"/>
  <c r="C60" i="4"/>
  <c r="D60" i="4"/>
  <c r="E60" i="4"/>
  <c r="F60" i="4"/>
  <c r="G60" i="4"/>
  <c r="H60" i="4"/>
  <c r="I60" i="4"/>
  <c r="J60" i="4"/>
  <c r="K60" i="4"/>
  <c r="L60" i="4"/>
  <c r="M60" i="4"/>
  <c r="N60" i="4"/>
  <c r="O60" i="4"/>
  <c r="P60" i="4"/>
  <c r="Q60" i="4"/>
  <c r="R60" i="4"/>
  <c r="S60" i="4"/>
  <c r="T60" i="4"/>
  <c r="U60" i="4"/>
  <c r="V60" i="4"/>
  <c r="W60" i="4"/>
  <c r="X60" i="4"/>
  <c r="Y60" i="4"/>
  <c r="Z60" i="4"/>
  <c r="AA60" i="4"/>
  <c r="AB60" i="4"/>
  <c r="AZ61" i="4"/>
  <c r="E50" i="5"/>
  <c r="E48" i="5"/>
  <c r="E47" i="5"/>
  <c r="R47" i="5"/>
  <c r="R48" i="5"/>
  <c r="V50" i="5"/>
  <c r="V49" i="5"/>
  <c r="V48" i="5"/>
  <c r="V47" i="5"/>
  <c r="V44" i="5"/>
  <c r="R50" i="5"/>
  <c r="R49" i="5"/>
  <c r="E44" i="5"/>
  <c r="V52" i="5"/>
  <c r="E52" i="5"/>
  <c r="R45" i="5"/>
  <c r="V54" i="5"/>
  <c r="V53" i="5"/>
  <c r="V42" i="5"/>
  <c r="V45" i="5"/>
  <c r="V55" i="5"/>
  <c r="E54" i="5"/>
  <c r="E53" i="5"/>
  <c r="E55" i="5"/>
  <c r="R44" i="5"/>
  <c r="E42" i="5"/>
  <c r="E45" i="5"/>
  <c r="R52" i="5"/>
  <c r="R53" i="5"/>
  <c r="R54" i="5"/>
  <c r="R43" i="5"/>
  <c r="R60" i="5"/>
  <c r="R42" i="5"/>
  <c r="R50" i="6"/>
  <c r="V47" i="6"/>
  <c r="R48" i="6"/>
  <c r="V49" i="6"/>
  <c r="R47" i="6"/>
  <c r="E50" i="6"/>
  <c r="E49" i="6"/>
  <c r="E48" i="6"/>
  <c r="R49" i="6"/>
  <c r="E55" i="6"/>
  <c r="E54" i="6"/>
  <c r="E53" i="6"/>
  <c r="R53" i="6"/>
  <c r="R54" i="6"/>
  <c r="V60" i="6"/>
  <c r="E43" i="6"/>
  <c r="R57" i="6"/>
  <c r="V45" i="6"/>
  <c r="R42" i="6"/>
  <c r="R43" i="6"/>
  <c r="V57" i="6"/>
  <c r="E57" i="6"/>
  <c r="R58" i="6"/>
  <c r="V43" i="6"/>
  <c r="V58" i="6"/>
  <c r="V42" i="6"/>
  <c r="V44" i="6"/>
  <c r="V59" i="6"/>
  <c r="E42" i="6"/>
  <c r="E60" i="6"/>
  <c r="E59" i="6"/>
  <c r="E58" i="6"/>
  <c r="E45" i="6"/>
  <c r="E44" i="6"/>
  <c r="R45" i="6"/>
  <c r="R59" i="6"/>
  <c r="R44" i="6"/>
  <c r="R60" i="6"/>
  <c r="E42" i="12" l="1"/>
  <c r="E43" i="12"/>
  <c r="E44" i="12"/>
  <c r="V48" i="12"/>
  <c r="E49" i="12"/>
  <c r="V50" i="12"/>
  <c r="R52" i="12"/>
  <c r="V52" i="12"/>
  <c r="E53" i="12"/>
  <c r="R54" i="12"/>
  <c r="V54" i="12"/>
  <c r="E55" i="12"/>
  <c r="R57" i="12"/>
  <c r="V57" i="12"/>
  <c r="E58" i="12"/>
  <c r="R59" i="12"/>
  <c r="V59" i="12"/>
  <c r="E60" i="12"/>
  <c r="V42" i="12"/>
  <c r="V43" i="12"/>
  <c r="R44" i="12"/>
  <c r="V44" i="12"/>
  <c r="V45" i="12"/>
  <c r="E47" i="12"/>
  <c r="V47" i="12"/>
  <c r="E48" i="12"/>
  <c r="E52" i="12"/>
  <c r="R53" i="12"/>
  <c r="V53" i="12"/>
  <c r="E57" i="12"/>
  <c r="R58" i="12"/>
  <c r="V58" i="12"/>
  <c r="E42" i="11"/>
  <c r="E43" i="11"/>
  <c r="E44" i="11"/>
  <c r="V48" i="11"/>
  <c r="E49" i="11"/>
  <c r="V50" i="11"/>
  <c r="R52" i="11"/>
  <c r="V52" i="11"/>
  <c r="E53" i="11"/>
  <c r="R54" i="11"/>
  <c r="V54" i="11"/>
  <c r="E55" i="11"/>
  <c r="R57" i="11"/>
  <c r="V57" i="11"/>
  <c r="E58" i="11"/>
  <c r="R59" i="11"/>
  <c r="V59" i="11"/>
  <c r="E60" i="11"/>
  <c r="V42" i="11"/>
  <c r="V43" i="11"/>
  <c r="R44" i="11"/>
  <c r="V44" i="11"/>
  <c r="V45" i="11"/>
  <c r="E47" i="11"/>
  <c r="V47" i="11"/>
  <c r="E48" i="11"/>
  <c r="E52" i="11"/>
  <c r="R53" i="11"/>
  <c r="V53" i="11"/>
  <c r="E57" i="11"/>
  <c r="R58" i="11"/>
  <c r="V58" i="11"/>
  <c r="E42" i="10"/>
  <c r="E43" i="10"/>
  <c r="E44" i="10"/>
  <c r="V48" i="10"/>
  <c r="E49" i="10"/>
  <c r="V50" i="10"/>
  <c r="R52" i="10"/>
  <c r="V52" i="10"/>
  <c r="E53" i="10"/>
  <c r="R54" i="10"/>
  <c r="V54" i="10"/>
  <c r="E55" i="10"/>
  <c r="R57" i="10"/>
  <c r="V57" i="10"/>
  <c r="E58" i="10"/>
  <c r="R59" i="10"/>
  <c r="V59" i="10"/>
  <c r="E60" i="10"/>
  <c r="V42" i="10"/>
  <c r="V43" i="10"/>
  <c r="R44" i="10"/>
  <c r="V44" i="10"/>
  <c r="V45" i="10"/>
  <c r="E47" i="10"/>
  <c r="V47" i="10"/>
  <c r="E48" i="10"/>
  <c r="E52" i="10"/>
  <c r="R53" i="10"/>
  <c r="V53" i="10"/>
  <c r="E57" i="10"/>
  <c r="R58" i="10"/>
  <c r="V58" i="10"/>
  <c r="E42" i="9"/>
  <c r="E43" i="9"/>
  <c r="E44" i="9"/>
  <c r="V48" i="9"/>
  <c r="E49" i="9"/>
  <c r="V50" i="9"/>
  <c r="R52" i="9"/>
  <c r="V52" i="9"/>
  <c r="E53" i="9"/>
  <c r="R54" i="9"/>
  <c r="V54" i="9"/>
  <c r="E55" i="9"/>
  <c r="R57" i="9"/>
  <c r="V57" i="9"/>
  <c r="E58" i="9"/>
  <c r="R59" i="9"/>
  <c r="V59" i="9"/>
  <c r="E60" i="9"/>
  <c r="V42" i="9"/>
  <c r="V43" i="9"/>
  <c r="R44" i="9"/>
  <c r="V44" i="9"/>
  <c r="V45" i="9"/>
  <c r="E47" i="9"/>
  <c r="V47" i="9"/>
  <c r="E48" i="9"/>
  <c r="E52" i="9"/>
  <c r="R53" i="9"/>
  <c r="V53" i="9"/>
  <c r="E57" i="9"/>
  <c r="R58" i="9"/>
  <c r="V58" i="9"/>
  <c r="E42" i="8"/>
  <c r="E43" i="8"/>
  <c r="E44" i="8"/>
  <c r="V48" i="8"/>
  <c r="E49" i="8"/>
  <c r="V50" i="8"/>
  <c r="R52" i="8"/>
  <c r="V52" i="8"/>
  <c r="E53" i="8"/>
  <c r="R54" i="8"/>
  <c r="V54" i="8"/>
  <c r="E55" i="8"/>
  <c r="R57" i="8"/>
  <c r="V57" i="8"/>
  <c r="E58" i="8"/>
  <c r="R59" i="8"/>
  <c r="V59" i="8"/>
  <c r="E60" i="8"/>
  <c r="V42" i="8"/>
  <c r="V43" i="8"/>
  <c r="R44" i="8"/>
  <c r="V44" i="8"/>
  <c r="V45" i="8"/>
  <c r="E47" i="8"/>
  <c r="V47" i="8"/>
  <c r="E48" i="8"/>
  <c r="E52" i="8"/>
  <c r="R53" i="8"/>
  <c r="V53" i="8"/>
  <c r="E57" i="8"/>
  <c r="R58" i="8"/>
  <c r="V58" i="8"/>
  <c r="E42" i="7"/>
  <c r="E43" i="7"/>
  <c r="E44" i="7"/>
  <c r="V48" i="7"/>
  <c r="E49" i="7"/>
  <c r="V50" i="7"/>
  <c r="R52" i="7"/>
  <c r="V52" i="7"/>
  <c r="E53" i="7"/>
  <c r="R54" i="7"/>
  <c r="V54" i="7"/>
  <c r="E55" i="7"/>
  <c r="R57" i="7"/>
  <c r="V57" i="7"/>
  <c r="E58" i="7"/>
  <c r="R59" i="7"/>
  <c r="V59" i="7"/>
  <c r="E60" i="7"/>
  <c r="V42" i="7"/>
  <c r="V43" i="7"/>
  <c r="R44" i="7"/>
  <c r="V44" i="7"/>
  <c r="V45" i="7"/>
  <c r="E47" i="7"/>
  <c r="V47" i="7"/>
  <c r="E48" i="7"/>
  <c r="E52" i="7"/>
  <c r="R53" i="7"/>
  <c r="V53" i="7"/>
  <c r="E57" i="7"/>
  <c r="R58" i="7"/>
  <c r="V58" i="7"/>
</calcChain>
</file>

<file path=xl/sharedStrings.xml><?xml version="1.0" encoding="utf-8"?>
<sst xmlns="http://schemas.openxmlformats.org/spreadsheetml/2006/main" count="1725" uniqueCount="131">
  <si>
    <t xml:space="preserve">      COMISION NACIONAL DEL AGUA</t>
  </si>
  <si>
    <t xml:space="preserve">    GERENCIA REGIONAL RIO BRAVO</t>
  </si>
  <si>
    <t xml:space="preserve">          SUBGERENCIA TECNICA</t>
  </si>
  <si>
    <t xml:space="preserve">      UNIDAD DE HIDROMETEOROLOGIA</t>
  </si>
  <si>
    <t>TEMPERATURAS</t>
  </si>
  <si>
    <t>TENSION DE VAPOR</t>
  </si>
  <si>
    <t>HUM. RELATIVA</t>
  </si>
  <si>
    <t>PRES. DE LA ESTACION</t>
  </si>
  <si>
    <t>PRES. RED. N. M. MAR.</t>
  </si>
  <si>
    <t>T.S</t>
  </si>
  <si>
    <t>T.MAX</t>
  </si>
  <si>
    <t>T.MIN</t>
  </si>
  <si>
    <t>OSC.</t>
  </si>
  <si>
    <t>T.M.I</t>
  </si>
  <si>
    <t>T.V</t>
  </si>
  <si>
    <t>T.V.MAX</t>
  </si>
  <si>
    <t>T.V.MIN</t>
  </si>
  <si>
    <t>P.ROCIO</t>
  </si>
  <si>
    <t>H.R.</t>
  </si>
  <si>
    <t>MAX</t>
  </si>
  <si>
    <t>MIN</t>
  </si>
  <si>
    <t>P.EST</t>
  </si>
  <si>
    <t>P.MAX</t>
  </si>
  <si>
    <t>P.MIN</t>
  </si>
  <si>
    <t>P.N.M.</t>
  </si>
  <si>
    <t>O.K.T.</t>
  </si>
  <si>
    <t>V.D.</t>
  </si>
  <si>
    <t>V.N</t>
  </si>
  <si>
    <t>INSOL.</t>
  </si>
  <si>
    <t>P.P.N.</t>
  </si>
  <si>
    <t>EVAP.</t>
  </si>
  <si>
    <t>SUM</t>
  </si>
  <si>
    <t>MED</t>
  </si>
  <si>
    <t>T.H</t>
  </si>
  <si>
    <t>DIAS</t>
  </si>
  <si>
    <t>SUMA</t>
  </si>
  <si>
    <t>MEDIA</t>
  </si>
  <si>
    <t>LLUVIA</t>
  </si>
  <si>
    <t>VIENTOS</t>
  </si>
  <si>
    <t>Medio</t>
  </si>
  <si>
    <t>Máximo</t>
  </si>
  <si>
    <t>Dominante</t>
  </si>
  <si>
    <t>Vel</t>
  </si>
  <si>
    <t>Dir</t>
  </si>
  <si>
    <t>DATOS PARA CLIMAT MENSUAL</t>
  </si>
  <si>
    <t>DATOS PRIMER DECENA</t>
  </si>
  <si>
    <t>DATOS SEGUNDA DECENA</t>
  </si>
  <si>
    <t>DATOS TERCERA DECENA</t>
  </si>
  <si>
    <t xml:space="preserve"> </t>
  </si>
  <si>
    <t>F E N O M E N O S         D I V E R S O S</t>
  </si>
  <si>
    <t>LLOVIZNA</t>
  </si>
  <si>
    <t>CHUBA</t>
  </si>
  <si>
    <t>NIEVE</t>
  </si>
  <si>
    <t>GRANIZO</t>
  </si>
  <si>
    <t>TRUEN</t>
  </si>
  <si>
    <t>RELAMP.</t>
  </si>
  <si>
    <t>T.ELECT</t>
  </si>
  <si>
    <t>NIEBLA</t>
  </si>
  <si>
    <t>H I D R O M E T E O R O S                          ELECTROMETEOROS</t>
  </si>
  <si>
    <t xml:space="preserve">ROCIO </t>
  </si>
  <si>
    <t xml:space="preserve">ESCARCHA </t>
  </si>
  <si>
    <t>HELADA</t>
  </si>
  <si>
    <t xml:space="preserve">LITOMETEOROS </t>
  </si>
  <si>
    <t>CALIMA</t>
  </si>
  <si>
    <t>HUMO</t>
  </si>
  <si>
    <t>POLVO</t>
  </si>
  <si>
    <t xml:space="preserve">TOLVANERA </t>
  </si>
  <si>
    <t>EOLM</t>
  </si>
  <si>
    <t>FTME</t>
  </si>
  <si>
    <t>TROMBA</t>
  </si>
  <si>
    <t>HALO</t>
  </si>
  <si>
    <t>ARCO IRIS</t>
  </si>
  <si>
    <t xml:space="preserve">ELECTROMETEOROS </t>
  </si>
  <si>
    <t>TEMP.ELEC</t>
  </si>
  <si>
    <t>DIREC</t>
  </si>
  <si>
    <t>T.ELE</t>
  </si>
  <si>
    <t>DIRECC</t>
  </si>
  <si>
    <t>FEB</t>
  </si>
  <si>
    <t>LLUVIA ACUMULADA DEL 1 DE ENERO AL 28 FEBRERO</t>
  </si>
  <si>
    <t>OBSERVATORIO METEOROLOGICO DE CHIHUAHUA 76225</t>
  </si>
  <si>
    <t>X</t>
  </si>
  <si>
    <t>VD</t>
  </si>
  <si>
    <t>SW</t>
  </si>
  <si>
    <t>c</t>
  </si>
  <si>
    <t>OCT</t>
  </si>
  <si>
    <t>C</t>
  </si>
  <si>
    <t>SE</t>
  </si>
  <si>
    <t>DV</t>
  </si>
  <si>
    <t xml:space="preserve">DOMINANTE DE LA DECENA </t>
  </si>
  <si>
    <t>LLUVIA ACUMULADA DEL 1 DE ENERO AL 31 DE ENERO  21.3</t>
  </si>
  <si>
    <t>ABRIL</t>
  </si>
  <si>
    <t>JUNIO</t>
  </si>
  <si>
    <t>INAP</t>
  </si>
  <si>
    <t>MAR</t>
  </si>
  <si>
    <t>V</t>
  </si>
  <si>
    <t>NE</t>
  </si>
  <si>
    <t>v.d</t>
  </si>
  <si>
    <t>inap</t>
  </si>
  <si>
    <t>x</t>
  </si>
  <si>
    <t>R</t>
  </si>
  <si>
    <t>S</t>
  </si>
  <si>
    <t>N</t>
  </si>
  <si>
    <t>E</t>
  </si>
  <si>
    <t>LLUVIA ACUMULADA DEL 1 DE ENERO AL 20 DE ABRIL</t>
  </si>
  <si>
    <t>NW</t>
  </si>
  <si>
    <t>V.D</t>
  </si>
  <si>
    <t>NNW</t>
  </si>
  <si>
    <t>ESE</t>
  </si>
  <si>
    <t>ENE</t>
  </si>
  <si>
    <t>WNW</t>
  </si>
  <si>
    <t>WSW</t>
  </si>
  <si>
    <t>W</t>
  </si>
  <si>
    <t>sw</t>
  </si>
  <si>
    <t>W-E</t>
  </si>
  <si>
    <t>N-E</t>
  </si>
  <si>
    <t>JULIO</t>
  </si>
  <si>
    <t xml:space="preserve">  </t>
  </si>
  <si>
    <t>AGOST</t>
  </si>
  <si>
    <t>OBSERVATORIO METEOROLOGICO CHIHUAHUA CHIH.</t>
  </si>
  <si>
    <t>LLUVIA ACUMULADA DEL 1 DE ENERO AL 31 DE DIC</t>
  </si>
  <si>
    <t xml:space="preserve">      </t>
  </si>
  <si>
    <t xml:space="preserve">    </t>
  </si>
  <si>
    <t xml:space="preserve">          </t>
  </si>
  <si>
    <t>SEPT</t>
  </si>
  <si>
    <t xml:space="preserve">    GERENCIA REGIONAL CHIHUAHUA</t>
  </si>
  <si>
    <t xml:space="preserve">      UNIDAD DE METEOROLOGIA</t>
  </si>
  <si>
    <t xml:space="preserve"> X</t>
  </si>
  <si>
    <t>0..0</t>
  </si>
  <si>
    <t>5..6</t>
  </si>
  <si>
    <t>NOV</t>
  </si>
  <si>
    <t>DIC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</si>
</sst>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(* #,##0.00_);_(* \(#,##0.00\);_(* &quot;-&quot;??_);_(@_)"/>
    <numFmt numFmtId="165" formatCode="0.0_)"/>
    <numFmt numFmtId="166" formatCode="0_)"/>
    <numFmt numFmtId="167" formatCode="0.00_)"/>
    <numFmt numFmtId="168" formatCode="0.0"/>
    <numFmt numFmtId="169" formatCode="_(* #,##0.0_);_(* \(#,##0.0\);_(* &quot;-&quot;??_);_(@_)"/>
  </numFmts>
  <fonts count="14" x14ac:knownFonts="1">
    <font>
      <sz val="10"/>
      <name val="Courier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b/>
      <sz val="8"/>
      <name val="Arial"/>
      <family val="2"/>
    </font>
    <font>
      <b/>
      <sz val="7"/>
      <name val="Arial"/>
      <family val="2"/>
    </font>
    <font>
      <sz val="10"/>
      <color indexed="12"/>
      <name val="Arial"/>
      <family val="2"/>
    </font>
    <font>
      <sz val="10"/>
      <color indexed="10"/>
      <name val="Arial"/>
      <family val="2"/>
    </font>
    <font>
      <sz val="8"/>
      <name val="Arial"/>
      <family val="2"/>
    </font>
    <font>
      <sz val="10"/>
      <color rgb="FF002060"/>
      <name val="Arial"/>
      <family val="2"/>
    </font>
    <font>
      <sz val="10"/>
      <color theme="3" tint="-0.249977111117893"/>
      <name val="Arial"/>
      <family val="2"/>
    </font>
    <font>
      <sz val="10"/>
      <name val="Arial"/>
    </font>
    <font>
      <sz val="10"/>
      <color theme="1"/>
      <name val="Arial"/>
      <family val="2"/>
    </font>
  </fonts>
  <fills count="19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14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rgb="FF66FF3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1EE64E"/>
        <bgColor indexed="64"/>
      </patternFill>
    </fill>
    <fill>
      <patternFill patternType="solid">
        <fgColor rgb="FF3399FF"/>
        <bgColor indexed="64"/>
      </patternFill>
    </fill>
    <fill>
      <patternFill patternType="solid">
        <fgColor rgb="FFFF33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164" fontId="12" fillId="0" borderId="0" applyFont="0" applyFill="0" applyBorder="0" applyAlignment="0" applyProtection="0"/>
  </cellStyleXfs>
  <cellXfs count="388">
    <xf numFmtId="0" fontId="0" fillId="0" borderId="0" xfId="0"/>
    <xf numFmtId="0" fontId="2" fillId="0" borderId="0" xfId="0" applyFont="1"/>
    <xf numFmtId="0" fontId="2" fillId="0" borderId="1" xfId="0" applyFont="1" applyBorder="1" applyAlignment="1" applyProtection="1">
      <alignment horizontal="center"/>
    </xf>
    <xf numFmtId="0" fontId="2" fillId="0" borderId="2" xfId="0" applyFont="1" applyBorder="1" applyAlignment="1" applyProtection="1">
      <alignment horizontal="center"/>
    </xf>
    <xf numFmtId="165" fontId="2" fillId="0" borderId="1" xfId="0" applyNumberFormat="1" applyFont="1" applyBorder="1" applyProtection="1">
      <protection locked="0"/>
    </xf>
    <xf numFmtId="0" fontId="2" fillId="0" borderId="3" xfId="0" applyFont="1" applyBorder="1"/>
    <xf numFmtId="0" fontId="2" fillId="0" borderId="0" xfId="0" applyFont="1" applyBorder="1"/>
    <xf numFmtId="166" fontId="2" fillId="0" borderId="0" xfId="0" applyNumberFormat="1" applyFont="1" applyBorder="1" applyProtection="1">
      <protection locked="0"/>
    </xf>
    <xf numFmtId="165" fontId="2" fillId="0" borderId="0" xfId="0" applyNumberFormat="1" applyFont="1" applyBorder="1" applyProtection="1">
      <protection locked="0"/>
    </xf>
    <xf numFmtId="167" fontId="2" fillId="0" borderId="0" xfId="0" applyNumberFormat="1" applyFont="1" applyBorder="1" applyProtection="1">
      <protection locked="0"/>
    </xf>
    <xf numFmtId="167" fontId="2" fillId="0" borderId="0" xfId="0" applyNumberFormat="1" applyFont="1" applyBorder="1"/>
    <xf numFmtId="167" fontId="2" fillId="0" borderId="1" xfId="0" applyNumberFormat="1" applyFont="1" applyBorder="1" applyAlignment="1" applyProtection="1">
      <alignment horizontal="center"/>
      <protection locked="0"/>
    </xf>
    <xf numFmtId="0" fontId="2" fillId="0" borderId="1" xfId="0" applyFont="1" applyBorder="1" applyAlignment="1">
      <alignment horizontal="center"/>
    </xf>
    <xf numFmtId="0" fontId="2" fillId="0" borderId="1" xfId="0" applyFont="1" applyBorder="1"/>
    <xf numFmtId="167" fontId="2" fillId="0" borderId="4" xfId="0" applyNumberFormat="1" applyFont="1" applyBorder="1" applyProtection="1">
      <protection locked="0"/>
    </xf>
    <xf numFmtId="165" fontId="2" fillId="0" borderId="0" xfId="0" applyNumberFormat="1" applyFont="1" applyBorder="1" applyAlignment="1" applyProtection="1">
      <alignment horizontal="center"/>
      <protection locked="0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3" xfId="0" applyFont="1" applyBorder="1" applyAlignment="1">
      <alignment horizontal="center"/>
    </xf>
    <xf numFmtId="165" fontId="2" fillId="0" borderId="2" xfId="0" applyNumberFormat="1" applyFont="1" applyBorder="1" applyProtection="1">
      <protection locked="0"/>
    </xf>
    <xf numFmtId="17" fontId="3" fillId="2" borderId="1" xfId="0" applyNumberFormat="1" applyFont="1" applyFill="1" applyBorder="1" applyAlignment="1" applyProtection="1">
      <alignment horizontal="center"/>
    </xf>
    <xf numFmtId="166" fontId="3" fillId="2" borderId="1" xfId="0" applyNumberFormat="1" applyFont="1" applyFill="1" applyBorder="1" applyProtection="1">
      <protection locked="0"/>
    </xf>
    <xf numFmtId="165" fontId="3" fillId="2" borderId="1" xfId="0" applyNumberFormat="1" applyFont="1" applyFill="1" applyBorder="1" applyProtection="1">
      <protection locked="0"/>
    </xf>
    <xf numFmtId="0" fontId="3" fillId="2" borderId="1" xfId="0" applyFont="1" applyFill="1" applyBorder="1"/>
    <xf numFmtId="0" fontId="3" fillId="2" borderId="1" xfId="0" applyFont="1" applyFill="1" applyBorder="1" applyAlignment="1" applyProtection="1">
      <alignment horizontal="center"/>
    </xf>
    <xf numFmtId="165" fontId="3" fillId="2" borderId="1" xfId="0" applyNumberFormat="1" applyFont="1" applyFill="1" applyBorder="1" applyAlignment="1" applyProtection="1">
      <alignment horizontal="centerContinuous"/>
      <protection locked="0"/>
    </xf>
    <xf numFmtId="165" fontId="3" fillId="2" borderId="1" xfId="0" applyNumberFormat="1" applyFont="1" applyFill="1" applyBorder="1" applyAlignment="1" applyProtection="1">
      <alignment horizontal="center"/>
      <protection locked="0"/>
    </xf>
    <xf numFmtId="0" fontId="3" fillId="2" borderId="2" xfId="0" applyFont="1" applyFill="1" applyBorder="1" applyAlignment="1" applyProtection="1">
      <alignment horizontal="center"/>
    </xf>
    <xf numFmtId="0" fontId="3" fillId="2" borderId="5" xfId="0" applyFont="1" applyFill="1" applyBorder="1" applyAlignment="1" applyProtection="1">
      <alignment horizontal="center"/>
    </xf>
    <xf numFmtId="0" fontId="3" fillId="2" borderId="2" xfId="0" applyFont="1" applyFill="1" applyBorder="1" applyAlignment="1" applyProtection="1">
      <alignment horizontal="right"/>
    </xf>
    <xf numFmtId="0" fontId="5" fillId="2" borderId="2" xfId="0" applyFont="1" applyFill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7" xfId="0" applyFont="1" applyBorder="1"/>
    <xf numFmtId="0" fontId="3" fillId="0" borderId="6" xfId="0" applyFont="1" applyBorder="1"/>
    <xf numFmtId="0" fontId="3" fillId="0" borderId="8" xfId="0" applyFont="1" applyBorder="1"/>
    <xf numFmtId="0" fontId="3" fillId="0" borderId="9" xfId="0" applyFont="1" applyBorder="1"/>
    <xf numFmtId="0" fontId="3" fillId="0" borderId="10" xfId="0" applyFont="1" applyBorder="1"/>
    <xf numFmtId="0" fontId="6" fillId="2" borderId="11" xfId="0" applyFont="1" applyFill="1" applyBorder="1" applyAlignment="1" applyProtection="1">
      <alignment horizontal="center"/>
      <protection hidden="1"/>
    </xf>
    <xf numFmtId="0" fontId="6" fillId="2" borderId="3" xfId="0" applyFont="1" applyFill="1" applyBorder="1" applyAlignment="1" applyProtection="1">
      <alignment horizontal="center"/>
      <protection hidden="1"/>
    </xf>
    <xf numFmtId="0" fontId="6" fillId="2" borderId="10" xfId="0" applyFont="1" applyFill="1" applyBorder="1" applyAlignment="1" applyProtection="1">
      <alignment horizontal="center"/>
      <protection hidden="1"/>
    </xf>
    <xf numFmtId="168" fontId="2" fillId="3" borderId="1" xfId="0" applyNumberFormat="1" applyFont="1" applyFill="1" applyBorder="1" applyAlignment="1" applyProtection="1">
      <alignment horizontal="center"/>
      <protection hidden="1"/>
    </xf>
    <xf numFmtId="168" fontId="7" fillId="3" borderId="1" xfId="0" applyNumberFormat="1" applyFont="1" applyFill="1" applyBorder="1" applyAlignment="1" applyProtection="1">
      <alignment horizontal="center"/>
      <protection hidden="1"/>
    </xf>
    <xf numFmtId="168" fontId="8" fillId="3" borderId="1" xfId="0" applyNumberFormat="1" applyFont="1" applyFill="1" applyBorder="1" applyAlignment="1" applyProtection="1">
      <alignment horizontal="center"/>
      <protection hidden="1"/>
    </xf>
    <xf numFmtId="1" fontId="8" fillId="3" borderId="1" xfId="0" applyNumberFormat="1" applyFont="1" applyFill="1" applyBorder="1" applyAlignment="1" applyProtection="1">
      <alignment horizontal="center"/>
      <protection hidden="1"/>
    </xf>
    <xf numFmtId="1" fontId="7" fillId="3" borderId="1" xfId="0" applyNumberFormat="1" applyFont="1" applyFill="1" applyBorder="1" applyAlignment="1" applyProtection="1">
      <alignment horizontal="center"/>
      <protection hidden="1"/>
    </xf>
    <xf numFmtId="0" fontId="8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168" fontId="2" fillId="0" borderId="0" xfId="0" applyNumberFormat="1" applyFont="1" applyAlignment="1">
      <alignment horizontal="center"/>
    </xf>
    <xf numFmtId="0" fontId="2" fillId="3" borderId="1" xfId="0" applyFont="1" applyFill="1" applyBorder="1" applyAlignment="1" applyProtection="1">
      <alignment horizontal="center"/>
    </xf>
    <xf numFmtId="165" fontId="2" fillId="3" borderId="1" xfId="0" applyNumberFormat="1" applyFont="1" applyFill="1" applyBorder="1" applyAlignment="1" applyProtection="1">
      <alignment horizontal="center"/>
      <protection locked="0"/>
    </xf>
    <xf numFmtId="165" fontId="2" fillId="3" borderId="1" xfId="0" applyNumberFormat="1" applyFont="1" applyFill="1" applyBorder="1" applyProtection="1">
      <protection locked="0"/>
    </xf>
    <xf numFmtId="166" fontId="2" fillId="3" borderId="1" xfId="0" applyNumberFormat="1" applyFont="1" applyFill="1" applyBorder="1" applyAlignment="1" applyProtection="1">
      <alignment horizontal="center"/>
      <protection locked="0"/>
    </xf>
    <xf numFmtId="167" fontId="2" fillId="3" borderId="1" xfId="0" applyNumberFormat="1" applyFont="1" applyFill="1" applyBorder="1" applyAlignment="1" applyProtection="1">
      <alignment horizontal="center"/>
      <protection locked="0"/>
    </xf>
    <xf numFmtId="0" fontId="2" fillId="3" borderId="1" xfId="0" applyFont="1" applyFill="1" applyBorder="1" applyAlignment="1">
      <alignment horizontal="center"/>
    </xf>
    <xf numFmtId="168" fontId="2" fillId="3" borderId="1" xfId="0" applyNumberFormat="1" applyFont="1" applyFill="1" applyBorder="1" applyAlignment="1" applyProtection="1">
      <alignment horizontal="center"/>
      <protection locked="0"/>
    </xf>
    <xf numFmtId="165" fontId="2" fillId="3" borderId="1" xfId="1" applyNumberFormat="1" applyFont="1" applyFill="1" applyBorder="1" applyAlignment="1" applyProtection="1">
      <alignment horizontal="center"/>
      <protection locked="0"/>
    </xf>
    <xf numFmtId="0" fontId="2" fillId="3" borderId="1" xfId="1" applyNumberFormat="1" applyFont="1" applyFill="1" applyBorder="1" applyAlignment="1" applyProtection="1">
      <alignment horizontal="center"/>
      <protection locked="0"/>
    </xf>
    <xf numFmtId="0" fontId="2" fillId="4" borderId="1" xfId="0" applyFont="1" applyFill="1" applyBorder="1" applyAlignment="1" applyProtection="1">
      <alignment horizontal="center"/>
    </xf>
    <xf numFmtId="165" fontId="2" fillId="4" borderId="1" xfId="0" applyNumberFormat="1" applyFont="1" applyFill="1" applyBorder="1" applyProtection="1">
      <protection locked="0"/>
    </xf>
    <xf numFmtId="165" fontId="2" fillId="4" borderId="1" xfId="0" applyNumberFormat="1" applyFont="1" applyFill="1" applyBorder="1" applyAlignment="1" applyProtection="1">
      <alignment horizontal="center"/>
      <protection locked="0"/>
    </xf>
    <xf numFmtId="167" fontId="2" fillId="4" borderId="1" xfId="0" applyNumberFormat="1" applyFont="1" applyFill="1" applyBorder="1" applyProtection="1">
      <protection locked="0"/>
    </xf>
    <xf numFmtId="0" fontId="2" fillId="4" borderId="0" xfId="0" applyFont="1" applyFill="1"/>
    <xf numFmtId="0" fontId="2" fillId="5" borderId="0" xfId="0" applyFont="1" applyFill="1"/>
    <xf numFmtId="0" fontId="2" fillId="6" borderId="1" xfId="0" applyFont="1" applyFill="1" applyBorder="1" applyAlignment="1" applyProtection="1">
      <alignment horizontal="center"/>
    </xf>
    <xf numFmtId="165" fontId="2" fillId="6" borderId="1" xfId="0" applyNumberFormat="1" applyFont="1" applyFill="1" applyBorder="1" applyProtection="1">
      <protection locked="0"/>
    </xf>
    <xf numFmtId="0" fontId="2" fillId="6" borderId="3" xfId="0" applyFont="1" applyFill="1" applyBorder="1"/>
    <xf numFmtId="0" fontId="2" fillId="6" borderId="0" xfId="0" applyFont="1" applyFill="1"/>
    <xf numFmtId="165" fontId="2" fillId="7" borderId="1" xfId="0" applyNumberFormat="1" applyFont="1" applyFill="1" applyBorder="1" applyProtection="1">
      <protection locked="0"/>
    </xf>
    <xf numFmtId="0" fontId="2" fillId="7" borderId="3" xfId="0" applyFont="1" applyFill="1" applyBorder="1"/>
    <xf numFmtId="0" fontId="2" fillId="7" borderId="0" xfId="0" applyFont="1" applyFill="1"/>
    <xf numFmtId="0" fontId="2" fillId="8" borderId="1" xfId="0" applyFont="1" applyFill="1" applyBorder="1" applyAlignment="1" applyProtection="1">
      <alignment horizontal="center"/>
    </xf>
    <xf numFmtId="168" fontId="2" fillId="0" borderId="0" xfId="0" applyNumberFormat="1" applyFont="1"/>
    <xf numFmtId="0" fontId="5" fillId="2" borderId="2" xfId="0" applyFont="1" applyFill="1" applyBorder="1"/>
    <xf numFmtId="0" fontId="3" fillId="0" borderId="1" xfId="0" applyFont="1" applyBorder="1" applyAlignment="1">
      <alignment horizontal="center"/>
    </xf>
    <xf numFmtId="0" fontId="5" fillId="0" borderId="9" xfId="0" applyFont="1" applyBorder="1"/>
    <xf numFmtId="0" fontId="5" fillId="2" borderId="12" xfId="0" applyFont="1" applyFill="1" applyBorder="1" applyAlignment="1">
      <alignment horizontal="center"/>
    </xf>
    <xf numFmtId="0" fontId="3" fillId="0" borderId="13" xfId="0" applyFont="1" applyBorder="1"/>
    <xf numFmtId="0" fontId="5" fillId="2" borderId="1" xfId="0" applyFont="1" applyFill="1" applyBorder="1" applyAlignment="1">
      <alignment horizontal="center"/>
    </xf>
    <xf numFmtId="0" fontId="5" fillId="2" borderId="14" xfId="0" applyFont="1" applyFill="1" applyBorder="1" applyAlignment="1">
      <alignment horizontal="right" vertical="center"/>
    </xf>
    <xf numFmtId="0" fontId="5" fillId="0" borderId="1" xfId="0" applyFont="1" applyBorder="1" applyAlignment="1">
      <alignment horizontal="center" vertical="center"/>
    </xf>
    <xf numFmtId="165" fontId="2" fillId="6" borderId="3" xfId="0" applyNumberFormat="1" applyFont="1" applyFill="1" applyBorder="1" applyProtection="1">
      <protection locked="0"/>
    </xf>
    <xf numFmtId="165" fontId="2" fillId="7" borderId="3" xfId="0" applyNumberFormat="1" applyFont="1" applyFill="1" applyBorder="1" applyProtection="1">
      <protection locked="0"/>
    </xf>
    <xf numFmtId="168" fontId="8" fillId="0" borderId="1" xfId="0" applyNumberFormat="1" applyFont="1" applyFill="1" applyBorder="1" applyAlignment="1" applyProtection="1">
      <alignment horizontal="center"/>
      <protection hidden="1"/>
    </xf>
    <xf numFmtId="0" fontId="3" fillId="2" borderId="2" xfId="0" applyFont="1" applyFill="1" applyBorder="1"/>
    <xf numFmtId="0" fontId="2" fillId="0" borderId="13" xfId="0" applyFont="1" applyBorder="1"/>
    <xf numFmtId="0" fontId="2" fillId="0" borderId="12" xfId="0" applyFont="1" applyBorder="1"/>
    <xf numFmtId="0" fontId="2" fillId="9" borderId="15" xfId="0" applyFont="1" applyFill="1" applyBorder="1"/>
    <xf numFmtId="0" fontId="2" fillId="9" borderId="1" xfId="0" applyFont="1" applyFill="1" applyBorder="1"/>
    <xf numFmtId="0" fontId="3" fillId="9" borderId="16" xfId="0" applyFont="1" applyFill="1" applyBorder="1" applyAlignment="1"/>
    <xf numFmtId="0" fontId="3" fillId="9" borderId="17" xfId="0" applyFont="1" applyFill="1" applyBorder="1" applyAlignment="1"/>
    <xf numFmtId="0" fontId="3" fillId="9" borderId="15" xfId="0" applyFont="1" applyFill="1" applyBorder="1" applyAlignment="1"/>
    <xf numFmtId="0" fontId="3" fillId="9" borderId="1" xfId="0" applyFont="1" applyFill="1" applyBorder="1"/>
    <xf numFmtId="0" fontId="5" fillId="9" borderId="18" xfId="0" applyFont="1" applyFill="1" applyBorder="1" applyAlignment="1"/>
    <xf numFmtId="0" fontId="3" fillId="9" borderId="12" xfId="0" applyFont="1" applyFill="1" applyBorder="1" applyAlignment="1"/>
    <xf numFmtId="0" fontId="3" fillId="9" borderId="4" xfId="0" applyFont="1" applyFill="1" applyBorder="1" applyAlignment="1"/>
    <xf numFmtId="0" fontId="3" fillId="9" borderId="0" xfId="0" applyFont="1" applyFill="1" applyBorder="1" applyAlignment="1"/>
    <xf numFmtId="0" fontId="5" fillId="9" borderId="2" xfId="0" applyFont="1" applyFill="1" applyBorder="1" applyAlignment="1">
      <alignment horizontal="center"/>
    </xf>
    <xf numFmtId="0" fontId="5" fillId="9" borderId="19" xfId="0" applyFont="1" applyFill="1" applyBorder="1"/>
    <xf numFmtId="0" fontId="3" fillId="9" borderId="17" xfId="0" applyFont="1" applyFill="1" applyBorder="1" applyAlignment="1">
      <alignment vertical="center"/>
    </xf>
    <xf numFmtId="0" fontId="3" fillId="9" borderId="15" xfId="0" applyFont="1" applyFill="1" applyBorder="1"/>
    <xf numFmtId="0" fontId="3" fillId="9" borderId="16" xfId="0" applyFont="1" applyFill="1" applyBorder="1"/>
    <xf numFmtId="0" fontId="3" fillId="9" borderId="0" xfId="0" applyFont="1" applyFill="1"/>
    <xf numFmtId="0" fontId="3" fillId="9" borderId="0" xfId="0" applyFont="1" applyFill="1" applyBorder="1"/>
    <xf numFmtId="0" fontId="3" fillId="9" borderId="13" xfId="0" applyFont="1" applyFill="1" applyBorder="1"/>
    <xf numFmtId="0" fontId="5" fillId="9" borderId="0" xfId="0" applyFont="1" applyFill="1"/>
    <xf numFmtId="0" fontId="5" fillId="9" borderId="20" xfId="0" applyFont="1" applyFill="1" applyBorder="1"/>
    <xf numFmtId="0" fontId="5" fillId="9" borderId="1" xfId="0" applyFont="1" applyFill="1" applyBorder="1"/>
    <xf numFmtId="0" fontId="3" fillId="9" borderId="17" xfId="0" applyFont="1" applyFill="1" applyBorder="1"/>
    <xf numFmtId="0" fontId="2" fillId="9" borderId="21" xfId="0" applyFont="1" applyFill="1" applyBorder="1"/>
    <xf numFmtId="167" fontId="5" fillId="3" borderId="1" xfId="0" applyNumberFormat="1" applyFont="1" applyFill="1" applyBorder="1" applyAlignment="1" applyProtection="1">
      <alignment horizontal="center"/>
      <protection locked="0"/>
    </xf>
    <xf numFmtId="168" fontId="8" fillId="0" borderId="1" xfId="0" applyNumberFormat="1" applyFont="1" applyBorder="1" applyAlignment="1">
      <alignment horizontal="center"/>
    </xf>
    <xf numFmtId="1" fontId="7" fillId="10" borderId="1" xfId="0" applyNumberFormat="1" applyFont="1" applyFill="1" applyBorder="1" applyAlignment="1" applyProtection="1">
      <alignment horizontal="center"/>
      <protection hidden="1"/>
    </xf>
    <xf numFmtId="0" fontId="2" fillId="10" borderId="0" xfId="0" applyFont="1" applyFill="1"/>
    <xf numFmtId="165" fontId="2" fillId="0" borderId="1" xfId="0" applyNumberFormat="1" applyFont="1" applyFill="1" applyBorder="1" applyAlignment="1" applyProtection="1">
      <alignment horizontal="center"/>
      <protection locked="0"/>
    </xf>
    <xf numFmtId="165" fontId="2" fillId="0" borderId="1" xfId="0" applyNumberFormat="1" applyFont="1" applyFill="1" applyBorder="1" applyProtection="1">
      <protection locked="0"/>
    </xf>
    <xf numFmtId="168" fontId="2" fillId="10" borderId="0" xfId="0" applyNumberFormat="1" applyFont="1" applyFill="1"/>
    <xf numFmtId="0" fontId="1" fillId="0" borderId="1" xfId="0" applyFont="1" applyBorder="1" applyAlignment="1">
      <alignment horizontal="center" vertical="center"/>
    </xf>
    <xf numFmtId="168" fontId="1" fillId="3" borderId="1" xfId="0" applyNumberFormat="1" applyFont="1" applyFill="1" applyBorder="1" applyAlignment="1" applyProtection="1">
      <alignment horizontal="center"/>
      <protection hidden="1"/>
    </xf>
    <xf numFmtId="167" fontId="1" fillId="3" borderId="1" xfId="0" applyNumberFormat="1" applyFont="1" applyFill="1" applyBorder="1" applyAlignment="1" applyProtection="1">
      <alignment horizontal="center"/>
      <protection locked="0"/>
    </xf>
    <xf numFmtId="0" fontId="1" fillId="0" borderId="1" xfId="0" applyFont="1" applyBorder="1" applyAlignment="1">
      <alignment horizontal="center"/>
    </xf>
    <xf numFmtId="0" fontId="1" fillId="0" borderId="1" xfId="0" applyFont="1" applyBorder="1"/>
    <xf numFmtId="168" fontId="2" fillId="0" borderId="1" xfId="0" applyNumberFormat="1" applyFont="1" applyBorder="1" applyAlignment="1">
      <alignment horizontal="center"/>
    </xf>
    <xf numFmtId="168" fontId="7" fillId="11" borderId="1" xfId="0" applyNumberFormat="1" applyFont="1" applyFill="1" applyBorder="1" applyAlignment="1" applyProtection="1">
      <alignment horizontal="center"/>
      <protection hidden="1"/>
    </xf>
    <xf numFmtId="0" fontId="2" fillId="12" borderId="1" xfId="0" applyFont="1" applyFill="1" applyBorder="1" applyAlignment="1">
      <alignment horizontal="center"/>
    </xf>
    <xf numFmtId="165" fontId="2" fillId="12" borderId="1" xfId="0" applyNumberFormat="1" applyFont="1" applyFill="1" applyBorder="1" applyAlignment="1" applyProtection="1">
      <alignment horizontal="center"/>
      <protection locked="0"/>
    </xf>
    <xf numFmtId="165" fontId="2" fillId="12" borderId="1" xfId="0" applyNumberFormat="1" applyFont="1" applyFill="1" applyBorder="1" applyProtection="1">
      <protection locked="0"/>
    </xf>
    <xf numFmtId="166" fontId="2" fillId="12" borderId="1" xfId="0" applyNumberFormat="1" applyFont="1" applyFill="1" applyBorder="1" applyAlignment="1" applyProtection="1">
      <alignment horizontal="center"/>
      <protection locked="0"/>
    </xf>
    <xf numFmtId="167" fontId="2" fillId="12" borderId="1" xfId="0" applyNumberFormat="1" applyFont="1" applyFill="1" applyBorder="1" applyAlignment="1" applyProtection="1">
      <alignment horizontal="center"/>
      <protection locked="0"/>
    </xf>
    <xf numFmtId="167" fontId="1" fillId="12" borderId="1" xfId="0" applyNumberFormat="1" applyFont="1" applyFill="1" applyBorder="1" applyAlignment="1" applyProtection="1">
      <alignment horizontal="center"/>
      <protection locked="0"/>
    </xf>
    <xf numFmtId="0" fontId="1" fillId="12" borderId="1" xfId="0" applyFont="1" applyFill="1" applyBorder="1" applyAlignment="1">
      <alignment horizontal="center" vertical="center"/>
    </xf>
    <xf numFmtId="0" fontId="2" fillId="12" borderId="1" xfId="0" applyFont="1" applyFill="1" applyBorder="1" applyAlignment="1">
      <alignment horizontal="center" vertical="center"/>
    </xf>
    <xf numFmtId="168" fontId="1" fillId="12" borderId="1" xfId="0" applyNumberFormat="1" applyFont="1" applyFill="1" applyBorder="1" applyAlignment="1" applyProtection="1">
      <alignment horizontal="center"/>
      <protection hidden="1"/>
    </xf>
    <xf numFmtId="168" fontId="7" fillId="12" borderId="1" xfId="0" applyNumberFormat="1" applyFont="1" applyFill="1" applyBorder="1" applyAlignment="1" applyProtection="1">
      <alignment horizontal="center"/>
      <protection hidden="1"/>
    </xf>
    <xf numFmtId="168" fontId="8" fillId="12" borderId="1" xfId="0" applyNumberFormat="1" applyFont="1" applyFill="1" applyBorder="1" applyAlignment="1" applyProtection="1">
      <alignment horizontal="center"/>
      <protection hidden="1"/>
    </xf>
    <xf numFmtId="1" fontId="7" fillId="12" borderId="1" xfId="0" applyNumberFormat="1" applyFont="1" applyFill="1" applyBorder="1" applyAlignment="1" applyProtection="1">
      <alignment horizontal="center"/>
      <protection hidden="1"/>
    </xf>
    <xf numFmtId="0" fontId="2" fillId="12" borderId="0" xfId="0" applyFont="1" applyFill="1"/>
    <xf numFmtId="0" fontId="1" fillId="0" borderId="0" xfId="0" applyFont="1"/>
    <xf numFmtId="0" fontId="1" fillId="10" borderId="0" xfId="0" applyFont="1" applyFill="1"/>
    <xf numFmtId="0" fontId="1" fillId="12" borderId="0" xfId="0" applyFont="1" applyFill="1"/>
    <xf numFmtId="165" fontId="1" fillId="3" borderId="1" xfId="0" applyNumberFormat="1" applyFont="1" applyFill="1" applyBorder="1" applyAlignment="1" applyProtection="1">
      <alignment horizontal="center"/>
      <protection locked="0"/>
    </xf>
    <xf numFmtId="165" fontId="2" fillId="13" borderId="1" xfId="0" applyNumberFormat="1" applyFont="1" applyFill="1" applyBorder="1" applyProtection="1">
      <protection locked="0"/>
    </xf>
    <xf numFmtId="0" fontId="2" fillId="11" borderId="1" xfId="0" applyFont="1" applyFill="1" applyBorder="1" applyAlignment="1" applyProtection="1">
      <alignment horizontal="center"/>
    </xf>
    <xf numFmtId="165" fontId="4" fillId="11" borderId="1" xfId="0" applyNumberFormat="1" applyFont="1" applyFill="1" applyBorder="1" applyAlignment="1" applyProtection="1">
      <alignment horizontal="center"/>
      <protection locked="0"/>
    </xf>
    <xf numFmtId="165" fontId="2" fillId="11" borderId="1" xfId="0" applyNumberFormat="1" applyFont="1" applyFill="1" applyBorder="1" applyAlignment="1" applyProtection="1">
      <alignment horizontal="center"/>
      <protection locked="0"/>
    </xf>
    <xf numFmtId="165" fontId="2" fillId="11" borderId="1" xfId="0" applyNumberFormat="1" applyFont="1" applyFill="1" applyBorder="1" applyProtection="1">
      <protection locked="0"/>
    </xf>
    <xf numFmtId="166" fontId="2" fillId="11" borderId="1" xfId="0" applyNumberFormat="1" applyFont="1" applyFill="1" applyBorder="1" applyAlignment="1" applyProtection="1">
      <alignment horizontal="center"/>
      <protection locked="0"/>
    </xf>
    <xf numFmtId="167" fontId="2" fillId="11" borderId="1" xfId="0" applyNumberFormat="1" applyFont="1" applyFill="1" applyBorder="1" applyAlignment="1" applyProtection="1">
      <alignment horizontal="center"/>
      <protection locked="0"/>
    </xf>
    <xf numFmtId="0" fontId="1" fillId="11" borderId="1" xfId="0" applyFont="1" applyFill="1" applyBorder="1"/>
    <xf numFmtId="0" fontId="2" fillId="11" borderId="1" xfId="0" applyFont="1" applyFill="1" applyBorder="1"/>
    <xf numFmtId="0" fontId="2" fillId="11" borderId="1" xfId="0" applyFont="1" applyFill="1" applyBorder="1" applyAlignment="1">
      <alignment horizontal="center"/>
    </xf>
    <xf numFmtId="0" fontId="8" fillId="11" borderId="1" xfId="0" applyFont="1" applyFill="1" applyBorder="1" applyAlignment="1">
      <alignment horizontal="center"/>
    </xf>
    <xf numFmtId="168" fontId="8" fillId="11" borderId="1" xfId="0" applyNumberFormat="1" applyFont="1" applyFill="1" applyBorder="1" applyAlignment="1">
      <alignment horizontal="center"/>
    </xf>
    <xf numFmtId="0" fontId="7" fillId="11" borderId="1" xfId="0" applyFont="1" applyFill="1" applyBorder="1" applyAlignment="1">
      <alignment horizontal="center"/>
    </xf>
    <xf numFmtId="165" fontId="2" fillId="13" borderId="1" xfId="0" applyNumberFormat="1" applyFont="1" applyFill="1" applyBorder="1" applyAlignment="1" applyProtection="1">
      <alignment horizontal="center"/>
      <protection locked="0"/>
    </xf>
    <xf numFmtId="0" fontId="2" fillId="13" borderId="1" xfId="0" applyFont="1" applyFill="1" applyBorder="1" applyAlignment="1" applyProtection="1">
      <alignment horizontal="center"/>
    </xf>
    <xf numFmtId="166" fontId="2" fillId="13" borderId="1" xfId="0" applyNumberFormat="1" applyFont="1" applyFill="1" applyBorder="1" applyAlignment="1" applyProtection="1">
      <alignment horizontal="center"/>
      <protection locked="0"/>
    </xf>
    <xf numFmtId="167" fontId="2" fillId="13" borderId="1" xfId="0" applyNumberFormat="1" applyFont="1" applyFill="1" applyBorder="1" applyAlignment="1" applyProtection="1">
      <alignment horizontal="center"/>
      <protection locked="0"/>
    </xf>
    <xf numFmtId="0" fontId="3" fillId="13" borderId="1" xfId="0" applyFont="1" applyFill="1" applyBorder="1" applyAlignment="1">
      <alignment horizontal="center" vertical="center"/>
    </xf>
    <xf numFmtId="0" fontId="2" fillId="13" borderId="1" xfId="0" applyFont="1" applyFill="1" applyBorder="1" applyAlignment="1">
      <alignment horizontal="center" vertical="center"/>
    </xf>
    <xf numFmtId="1" fontId="2" fillId="13" borderId="1" xfId="0" applyNumberFormat="1" applyFont="1" applyFill="1" applyBorder="1" applyAlignment="1" applyProtection="1">
      <alignment horizontal="center"/>
      <protection hidden="1"/>
    </xf>
    <xf numFmtId="168" fontId="7" fillId="13" borderId="1" xfId="0" applyNumberFormat="1" applyFont="1" applyFill="1" applyBorder="1" applyAlignment="1" applyProtection="1">
      <alignment horizontal="center"/>
      <protection hidden="1"/>
    </xf>
    <xf numFmtId="1" fontId="8" fillId="13" borderId="1" xfId="0" applyNumberFormat="1" applyFont="1" applyFill="1" applyBorder="1" applyAlignment="1" applyProtection="1">
      <alignment horizontal="center"/>
      <protection hidden="1"/>
    </xf>
    <xf numFmtId="168" fontId="8" fillId="13" borderId="1" xfId="0" applyNumberFormat="1" applyFont="1" applyFill="1" applyBorder="1" applyAlignment="1" applyProtection="1">
      <alignment horizontal="center"/>
      <protection hidden="1"/>
    </xf>
    <xf numFmtId="165" fontId="2" fillId="13" borderId="3" xfId="0" applyNumberFormat="1" applyFont="1" applyFill="1" applyBorder="1" applyProtection="1">
      <protection locked="0"/>
    </xf>
    <xf numFmtId="0" fontId="2" fillId="13" borderId="3" xfId="0" applyFont="1" applyFill="1" applyBorder="1"/>
    <xf numFmtId="0" fontId="2" fillId="13" borderId="0" xfId="0" applyFont="1" applyFill="1"/>
    <xf numFmtId="1" fontId="2" fillId="3" borderId="1" xfId="0" applyNumberFormat="1" applyFont="1" applyFill="1" applyBorder="1" applyAlignment="1" applyProtection="1">
      <alignment horizontal="center"/>
      <protection hidden="1"/>
    </xf>
    <xf numFmtId="1" fontId="1" fillId="3" borderId="1" xfId="0" applyNumberFormat="1" applyFont="1" applyFill="1" applyBorder="1" applyAlignment="1" applyProtection="1">
      <alignment horizontal="center"/>
      <protection hidden="1"/>
    </xf>
    <xf numFmtId="1" fontId="8" fillId="12" borderId="1" xfId="0" applyNumberFormat="1" applyFont="1" applyFill="1" applyBorder="1" applyAlignment="1" applyProtection="1">
      <alignment horizontal="center"/>
      <protection hidden="1"/>
    </xf>
    <xf numFmtId="0" fontId="1" fillId="9" borderId="15" xfId="0" applyFont="1" applyFill="1" applyBorder="1"/>
    <xf numFmtId="0" fontId="1" fillId="9" borderId="1" xfId="0" applyFont="1" applyFill="1" applyBorder="1"/>
    <xf numFmtId="0" fontId="1" fillId="9" borderId="21" xfId="0" applyFont="1" applyFill="1" applyBorder="1"/>
    <xf numFmtId="0" fontId="1" fillId="3" borderId="1" xfId="0" applyFont="1" applyFill="1" applyBorder="1" applyAlignment="1" applyProtection="1">
      <alignment horizontal="center"/>
    </xf>
    <xf numFmtId="165" fontId="1" fillId="3" borderId="1" xfId="0" applyNumberFormat="1" applyFont="1" applyFill="1" applyBorder="1" applyProtection="1">
      <protection locked="0"/>
    </xf>
    <xf numFmtId="166" fontId="1" fillId="3" borderId="1" xfId="0" applyNumberFormat="1" applyFont="1" applyFill="1" applyBorder="1" applyAlignment="1" applyProtection="1">
      <alignment horizontal="center"/>
      <protection locked="0"/>
    </xf>
    <xf numFmtId="0" fontId="1" fillId="0" borderId="13" xfId="0" applyFont="1" applyBorder="1"/>
    <xf numFmtId="165" fontId="1" fillId="3" borderId="1" xfId="1" applyNumberFormat="1" applyFont="1" applyFill="1" applyBorder="1" applyAlignment="1" applyProtection="1">
      <alignment horizontal="center"/>
      <protection locked="0"/>
    </xf>
    <xf numFmtId="166" fontId="1" fillId="3" borderId="10" xfId="0" applyNumberFormat="1" applyFont="1" applyFill="1" applyBorder="1" applyAlignment="1" applyProtection="1">
      <alignment horizontal="center"/>
      <protection locked="0"/>
    </xf>
    <xf numFmtId="166" fontId="1" fillId="3" borderId="0" xfId="0" applyNumberFormat="1" applyFont="1" applyFill="1" applyBorder="1" applyAlignment="1" applyProtection="1">
      <alignment horizontal="center"/>
      <protection locked="0"/>
    </xf>
    <xf numFmtId="2" fontId="7" fillId="3" borderId="1" xfId="0" applyNumberFormat="1" applyFont="1" applyFill="1" applyBorder="1" applyAlignment="1" applyProtection="1">
      <alignment horizontal="center"/>
      <protection hidden="1"/>
    </xf>
    <xf numFmtId="0" fontId="1" fillId="0" borderId="12" xfId="0" applyFont="1" applyBorder="1"/>
    <xf numFmtId="168" fontId="1" fillId="0" borderId="0" xfId="0" applyNumberFormat="1" applyFont="1"/>
    <xf numFmtId="0" fontId="1" fillId="0" borderId="0" xfId="0" applyFont="1" applyAlignment="1">
      <alignment horizontal="center"/>
    </xf>
    <xf numFmtId="0" fontId="1" fillId="14" borderId="1" xfId="0" applyFont="1" applyFill="1" applyBorder="1" applyAlignment="1" applyProtection="1">
      <alignment horizontal="center"/>
    </xf>
    <xf numFmtId="165" fontId="1" fillId="14" borderId="1" xfId="0" applyNumberFormat="1" applyFont="1" applyFill="1" applyBorder="1" applyAlignment="1" applyProtection="1">
      <alignment horizontal="center"/>
      <protection locked="0"/>
    </xf>
    <xf numFmtId="165" fontId="1" fillId="14" borderId="1" xfId="0" applyNumberFormat="1" applyFont="1" applyFill="1" applyBorder="1" applyProtection="1">
      <protection locked="0"/>
    </xf>
    <xf numFmtId="166" fontId="1" fillId="14" borderId="1" xfId="0" applyNumberFormat="1" applyFont="1" applyFill="1" applyBorder="1" applyAlignment="1" applyProtection="1">
      <alignment horizontal="center"/>
      <protection locked="0"/>
    </xf>
    <xf numFmtId="167" fontId="1" fillId="14" borderId="1" xfId="0" applyNumberFormat="1" applyFont="1" applyFill="1" applyBorder="1" applyAlignment="1" applyProtection="1">
      <alignment horizontal="center"/>
      <protection locked="0"/>
    </xf>
    <xf numFmtId="0" fontId="3" fillId="14" borderId="1" xfId="0" applyFont="1" applyFill="1" applyBorder="1" applyAlignment="1">
      <alignment horizontal="center" vertical="center"/>
    </xf>
    <xf numFmtId="0" fontId="1" fillId="14" borderId="1" xfId="0" applyFont="1" applyFill="1" applyBorder="1" applyAlignment="1">
      <alignment horizontal="center" vertical="center"/>
    </xf>
    <xf numFmtId="168" fontId="1" fillId="14" borderId="1" xfId="0" applyNumberFormat="1" applyFont="1" applyFill="1" applyBorder="1" applyAlignment="1" applyProtection="1">
      <alignment horizontal="center"/>
      <protection hidden="1"/>
    </xf>
    <xf numFmtId="168" fontId="7" fillId="14" borderId="1" xfId="0" applyNumberFormat="1" applyFont="1" applyFill="1" applyBorder="1" applyAlignment="1" applyProtection="1">
      <alignment horizontal="center"/>
      <protection hidden="1"/>
    </xf>
    <xf numFmtId="1" fontId="8" fillId="14" borderId="1" xfId="0" applyNumberFormat="1" applyFont="1" applyFill="1" applyBorder="1" applyAlignment="1" applyProtection="1">
      <alignment horizontal="center"/>
      <protection hidden="1"/>
    </xf>
    <xf numFmtId="168" fontId="8" fillId="14" borderId="1" xfId="0" applyNumberFormat="1" applyFont="1" applyFill="1" applyBorder="1" applyAlignment="1" applyProtection="1">
      <alignment horizontal="center"/>
      <protection hidden="1"/>
    </xf>
    <xf numFmtId="1" fontId="7" fillId="14" borderId="1" xfId="0" applyNumberFormat="1" applyFont="1" applyFill="1" applyBorder="1" applyAlignment="1" applyProtection="1">
      <alignment horizontal="center"/>
      <protection hidden="1"/>
    </xf>
    <xf numFmtId="0" fontId="1" fillId="14" borderId="0" xfId="0" applyFont="1" applyFill="1"/>
    <xf numFmtId="166" fontId="1" fillId="14" borderId="0" xfId="0" applyNumberFormat="1" applyFont="1" applyFill="1" applyBorder="1" applyAlignment="1" applyProtection="1">
      <alignment horizontal="center"/>
      <protection locked="0"/>
    </xf>
    <xf numFmtId="0" fontId="1" fillId="3" borderId="1" xfId="0" applyFont="1" applyFill="1" applyBorder="1" applyAlignment="1">
      <alignment horizontal="center"/>
    </xf>
    <xf numFmtId="0" fontId="1" fillId="15" borderId="1" xfId="0" applyFont="1" applyFill="1" applyBorder="1" applyAlignment="1">
      <alignment horizontal="center"/>
    </xf>
    <xf numFmtId="165" fontId="1" fillId="15" borderId="1" xfId="0" applyNumberFormat="1" applyFont="1" applyFill="1" applyBorder="1" applyAlignment="1" applyProtection="1">
      <alignment horizontal="center"/>
      <protection locked="0"/>
    </xf>
    <xf numFmtId="165" fontId="1" fillId="12" borderId="1" xfId="0" applyNumberFormat="1" applyFont="1" applyFill="1" applyBorder="1" applyProtection="1">
      <protection locked="0"/>
    </xf>
    <xf numFmtId="166" fontId="1" fillId="15" borderId="1" xfId="0" applyNumberFormat="1" applyFont="1" applyFill="1" applyBorder="1" applyAlignment="1" applyProtection="1">
      <alignment horizontal="center"/>
      <protection locked="0"/>
    </xf>
    <xf numFmtId="165" fontId="1" fillId="15" borderId="1" xfId="0" applyNumberFormat="1" applyFont="1" applyFill="1" applyBorder="1" applyProtection="1">
      <protection locked="0"/>
    </xf>
    <xf numFmtId="167" fontId="1" fillId="15" borderId="1" xfId="0" applyNumberFormat="1" applyFont="1" applyFill="1" applyBorder="1" applyAlignment="1" applyProtection="1">
      <alignment horizontal="center"/>
      <protection locked="0"/>
    </xf>
    <xf numFmtId="0" fontId="1" fillId="15" borderId="1" xfId="0" applyFont="1" applyFill="1" applyBorder="1" applyAlignment="1">
      <alignment horizontal="center" vertical="center"/>
    </xf>
    <xf numFmtId="1" fontId="1" fillId="15" borderId="1" xfId="0" applyNumberFormat="1" applyFont="1" applyFill="1" applyBorder="1" applyAlignment="1" applyProtection="1">
      <alignment horizontal="center"/>
      <protection hidden="1"/>
    </xf>
    <xf numFmtId="168" fontId="7" fillId="15" borderId="1" xfId="0" applyNumberFormat="1" applyFont="1" applyFill="1" applyBorder="1" applyAlignment="1" applyProtection="1">
      <alignment horizontal="center"/>
      <protection hidden="1"/>
    </xf>
    <xf numFmtId="1" fontId="8" fillId="15" borderId="1" xfId="0" applyNumberFormat="1" applyFont="1" applyFill="1" applyBorder="1" applyAlignment="1" applyProtection="1">
      <alignment horizontal="center"/>
      <protection hidden="1"/>
    </xf>
    <xf numFmtId="168" fontId="8" fillId="15" borderId="1" xfId="0" applyNumberFormat="1" applyFont="1" applyFill="1" applyBorder="1" applyAlignment="1" applyProtection="1">
      <alignment horizontal="center"/>
      <protection hidden="1"/>
    </xf>
    <xf numFmtId="1" fontId="7" fillId="15" borderId="1" xfId="0" applyNumberFormat="1" applyFont="1" applyFill="1" applyBorder="1" applyAlignment="1" applyProtection="1">
      <alignment horizontal="center"/>
      <protection hidden="1"/>
    </xf>
    <xf numFmtId="166" fontId="1" fillId="15" borderId="0" xfId="0" applyNumberFormat="1" applyFont="1" applyFill="1" applyBorder="1" applyAlignment="1" applyProtection="1">
      <alignment horizontal="center"/>
      <protection locked="0"/>
    </xf>
    <xf numFmtId="0" fontId="1" fillId="15" borderId="0" xfId="0" applyFont="1" applyFill="1"/>
    <xf numFmtId="168" fontId="1" fillId="3" borderId="1" xfId="0" applyNumberFormat="1" applyFont="1" applyFill="1" applyBorder="1" applyAlignment="1" applyProtection="1">
      <alignment horizontal="center"/>
      <protection locked="0"/>
    </xf>
    <xf numFmtId="168" fontId="1" fillId="0" borderId="1" xfId="0" applyNumberFormat="1" applyFont="1" applyBorder="1" applyAlignment="1">
      <alignment horizontal="center"/>
    </xf>
    <xf numFmtId="1" fontId="8" fillId="0" borderId="1" xfId="0" applyNumberFormat="1" applyFont="1" applyBorder="1" applyAlignment="1">
      <alignment horizontal="center"/>
    </xf>
    <xf numFmtId="168" fontId="7" fillId="0" borderId="1" xfId="0" applyNumberFormat="1" applyFont="1" applyBorder="1" applyAlignment="1">
      <alignment horizontal="center"/>
    </xf>
    <xf numFmtId="165" fontId="4" fillId="3" borderId="1" xfId="0" applyNumberFormat="1" applyFont="1" applyFill="1" applyBorder="1" applyAlignment="1" applyProtection="1">
      <alignment horizontal="center"/>
      <protection locked="0"/>
    </xf>
    <xf numFmtId="169" fontId="1" fillId="0" borderId="1" xfId="1" applyNumberFormat="1" applyFont="1" applyBorder="1" applyAlignment="1">
      <alignment horizontal="center"/>
    </xf>
    <xf numFmtId="0" fontId="1" fillId="16" borderId="1" xfId="0" applyFont="1" applyFill="1" applyBorder="1" applyAlignment="1" applyProtection="1">
      <alignment horizontal="center"/>
    </xf>
    <xf numFmtId="165" fontId="1" fillId="16" borderId="1" xfId="0" applyNumberFormat="1" applyFont="1" applyFill="1" applyBorder="1" applyAlignment="1" applyProtection="1">
      <alignment horizontal="center"/>
      <protection locked="0"/>
    </xf>
    <xf numFmtId="165" fontId="1" fillId="16" borderId="1" xfId="0" applyNumberFormat="1" applyFont="1" applyFill="1" applyBorder="1" applyProtection="1">
      <protection locked="0"/>
    </xf>
    <xf numFmtId="166" fontId="1" fillId="16" borderId="1" xfId="0" applyNumberFormat="1" applyFont="1" applyFill="1" applyBorder="1" applyAlignment="1" applyProtection="1">
      <alignment horizontal="center"/>
      <protection locked="0"/>
    </xf>
    <xf numFmtId="0" fontId="1" fillId="16" borderId="1" xfId="1" applyNumberFormat="1" applyFont="1" applyFill="1" applyBorder="1" applyAlignment="1" applyProtection="1">
      <alignment horizontal="center"/>
      <protection locked="0"/>
    </xf>
    <xf numFmtId="167" fontId="1" fillId="16" borderId="1" xfId="0" applyNumberFormat="1" applyFont="1" applyFill="1" applyBorder="1" applyAlignment="1" applyProtection="1">
      <alignment horizontal="center"/>
      <protection locked="0"/>
    </xf>
    <xf numFmtId="0" fontId="1" fillId="16" borderId="1" xfId="0" applyFont="1" applyFill="1" applyBorder="1"/>
    <xf numFmtId="0" fontId="1" fillId="16" borderId="1" xfId="0" applyFont="1" applyFill="1" applyBorder="1" applyAlignment="1">
      <alignment horizontal="center"/>
    </xf>
    <xf numFmtId="168" fontId="1" fillId="16" borderId="1" xfId="0" applyNumberFormat="1" applyFont="1" applyFill="1" applyBorder="1" applyAlignment="1">
      <alignment horizontal="center"/>
    </xf>
    <xf numFmtId="1" fontId="8" fillId="16" borderId="1" xfId="0" applyNumberFormat="1" applyFont="1" applyFill="1" applyBorder="1" applyAlignment="1">
      <alignment horizontal="center"/>
    </xf>
    <xf numFmtId="168" fontId="8" fillId="16" borderId="1" xfId="0" applyNumberFormat="1" applyFont="1" applyFill="1" applyBorder="1" applyAlignment="1">
      <alignment horizontal="center"/>
    </xf>
    <xf numFmtId="0" fontId="7" fillId="16" borderId="1" xfId="0" applyFont="1" applyFill="1" applyBorder="1" applyAlignment="1">
      <alignment horizontal="center"/>
    </xf>
    <xf numFmtId="166" fontId="1" fillId="16" borderId="0" xfId="0" applyNumberFormat="1" applyFont="1" applyFill="1" applyBorder="1" applyAlignment="1" applyProtection="1">
      <alignment horizontal="center"/>
      <protection locked="0"/>
    </xf>
    <xf numFmtId="0" fontId="1" fillId="16" borderId="0" xfId="0" applyFont="1" applyFill="1"/>
    <xf numFmtId="0" fontId="1" fillId="0" borderId="2" xfId="0" applyFont="1" applyBorder="1" applyAlignment="1" applyProtection="1">
      <alignment horizontal="center"/>
    </xf>
    <xf numFmtId="0" fontId="1" fillId="0" borderId="0" xfId="0" applyFont="1" applyBorder="1"/>
    <xf numFmtId="166" fontId="1" fillId="0" borderId="0" xfId="0" applyNumberFormat="1" applyFont="1" applyBorder="1" applyProtection="1">
      <protection locked="0"/>
    </xf>
    <xf numFmtId="165" fontId="1" fillId="0" borderId="2" xfId="0" applyNumberFormat="1" applyFont="1" applyBorder="1" applyProtection="1">
      <protection locked="0"/>
    </xf>
    <xf numFmtId="165" fontId="1" fillId="0" borderId="0" xfId="0" applyNumberFormat="1" applyFont="1" applyBorder="1" applyProtection="1">
      <protection locked="0"/>
    </xf>
    <xf numFmtId="167" fontId="1" fillId="0" borderId="0" xfId="0" applyNumberFormat="1" applyFont="1" applyBorder="1" applyProtection="1">
      <protection locked="0"/>
    </xf>
    <xf numFmtId="165" fontId="1" fillId="4" borderId="1" xfId="0" applyNumberFormat="1" applyFont="1" applyFill="1" applyBorder="1" applyProtection="1">
      <protection locked="0"/>
    </xf>
    <xf numFmtId="0" fontId="1" fillId="0" borderId="1" xfId="0" applyFont="1" applyBorder="1" applyAlignment="1" applyProtection="1">
      <alignment horizontal="center"/>
    </xf>
    <xf numFmtId="165" fontId="1" fillId="0" borderId="1" xfId="0" applyNumberFormat="1" applyFont="1" applyBorder="1" applyProtection="1">
      <protection locked="0"/>
    </xf>
    <xf numFmtId="165" fontId="1" fillId="0" borderId="0" xfId="0" applyNumberFormat="1" applyFont="1" applyBorder="1" applyAlignment="1" applyProtection="1">
      <alignment horizontal="center"/>
      <protection locked="0"/>
    </xf>
    <xf numFmtId="167" fontId="1" fillId="0" borderId="4" xfId="0" applyNumberFormat="1" applyFont="1" applyBorder="1" applyProtection="1">
      <protection locked="0"/>
    </xf>
    <xf numFmtId="0" fontId="1" fillId="4" borderId="1" xfId="0" applyFont="1" applyFill="1" applyBorder="1" applyAlignment="1" applyProtection="1">
      <alignment horizontal="center"/>
    </xf>
    <xf numFmtId="165" fontId="1" fillId="4" borderId="1" xfId="0" applyNumberFormat="1" applyFont="1" applyFill="1" applyBorder="1" applyAlignment="1" applyProtection="1">
      <alignment horizontal="center"/>
      <protection locked="0"/>
    </xf>
    <xf numFmtId="167" fontId="1" fillId="4" borderId="1" xfId="0" applyNumberFormat="1" applyFont="1" applyFill="1" applyBorder="1" applyProtection="1">
      <protection locked="0"/>
    </xf>
    <xf numFmtId="0" fontId="1" fillId="4" borderId="0" xfId="0" applyFont="1" applyFill="1"/>
    <xf numFmtId="0" fontId="10" fillId="4" borderId="0" xfId="0" applyFont="1" applyFill="1"/>
    <xf numFmtId="0" fontId="1" fillId="0" borderId="0" xfId="0" applyFont="1" applyBorder="1" applyAlignment="1">
      <alignment horizontal="center"/>
    </xf>
    <xf numFmtId="167" fontId="1" fillId="0" borderId="0" xfId="0" applyNumberFormat="1" applyFont="1" applyBorder="1"/>
    <xf numFmtId="0" fontId="1" fillId="0" borderId="3" xfId="0" applyFont="1" applyBorder="1"/>
    <xf numFmtId="165" fontId="1" fillId="5" borderId="3" xfId="0" applyNumberFormat="1" applyFont="1" applyFill="1" applyBorder="1" applyProtection="1">
      <protection locked="0"/>
    </xf>
    <xf numFmtId="0" fontId="1" fillId="5" borderId="3" xfId="0" applyFont="1" applyFill="1" applyBorder="1"/>
    <xf numFmtId="0" fontId="1" fillId="0" borderId="3" xfId="0" applyFont="1" applyBorder="1" applyAlignment="1">
      <alignment horizontal="center"/>
    </xf>
    <xf numFmtId="0" fontId="1" fillId="6" borderId="1" xfId="0" applyFont="1" applyFill="1" applyBorder="1" applyAlignment="1" applyProtection="1">
      <alignment horizontal="center"/>
    </xf>
    <xf numFmtId="165" fontId="1" fillId="6" borderId="3" xfId="0" applyNumberFormat="1" applyFont="1" applyFill="1" applyBorder="1" applyProtection="1">
      <protection locked="0"/>
    </xf>
    <xf numFmtId="0" fontId="1" fillId="6" borderId="3" xfId="0" applyFont="1" applyFill="1" applyBorder="1"/>
    <xf numFmtId="167" fontId="1" fillId="0" borderId="1" xfId="0" applyNumberFormat="1" applyFont="1" applyBorder="1" applyAlignment="1" applyProtection="1">
      <alignment horizontal="center"/>
      <protection locked="0"/>
    </xf>
    <xf numFmtId="0" fontId="1" fillId="8" borderId="1" xfId="0" applyFont="1" applyFill="1" applyBorder="1" applyAlignment="1" applyProtection="1">
      <alignment horizontal="center"/>
    </xf>
    <xf numFmtId="165" fontId="1" fillId="7" borderId="3" xfId="0" applyNumberFormat="1" applyFont="1" applyFill="1" applyBorder="1" applyProtection="1">
      <protection locked="0"/>
    </xf>
    <xf numFmtId="0" fontId="1" fillId="7" borderId="3" xfId="0" applyFont="1" applyFill="1" applyBorder="1"/>
    <xf numFmtId="168" fontId="1" fillId="0" borderId="0" xfId="0" applyNumberFormat="1" applyFont="1" applyAlignment="1">
      <alignment horizontal="center"/>
    </xf>
    <xf numFmtId="1" fontId="1" fillId="12" borderId="1" xfId="0" applyNumberFormat="1" applyFont="1" applyFill="1" applyBorder="1" applyAlignment="1" applyProtection="1">
      <alignment horizontal="center"/>
      <protection hidden="1"/>
    </xf>
    <xf numFmtId="167" fontId="1" fillId="11" borderId="1" xfId="0" applyNumberFormat="1" applyFont="1" applyFill="1" applyBorder="1" applyAlignment="1" applyProtection="1">
      <alignment horizontal="center"/>
      <protection locked="0"/>
    </xf>
    <xf numFmtId="168" fontId="2" fillId="11" borderId="1" xfId="0" applyNumberFormat="1" applyFont="1" applyFill="1" applyBorder="1" applyAlignment="1">
      <alignment horizontal="center"/>
    </xf>
    <xf numFmtId="168" fontId="3" fillId="0" borderId="7" xfId="0" applyNumberFormat="1" applyFont="1" applyBorder="1"/>
    <xf numFmtId="2" fontId="3" fillId="0" borderId="9" xfId="0" applyNumberFormat="1" applyFont="1" applyBorder="1"/>
    <xf numFmtId="168" fontId="3" fillId="0" borderId="9" xfId="0" applyNumberFormat="1" applyFont="1" applyBorder="1"/>
    <xf numFmtId="165" fontId="1" fillId="12" borderId="1" xfId="0" applyNumberFormat="1" applyFont="1" applyFill="1" applyBorder="1" applyAlignment="1" applyProtection="1">
      <alignment horizontal="center"/>
      <protection locked="0"/>
    </xf>
    <xf numFmtId="1" fontId="8" fillId="11" borderId="1" xfId="0" applyNumberFormat="1" applyFont="1" applyFill="1" applyBorder="1" applyAlignment="1">
      <alignment horizontal="center"/>
    </xf>
    <xf numFmtId="1" fontId="1" fillId="0" borderId="1" xfId="0" applyNumberFormat="1" applyFont="1" applyBorder="1" applyAlignment="1">
      <alignment horizontal="center"/>
    </xf>
    <xf numFmtId="1" fontId="2" fillId="11" borderId="1" xfId="0" applyNumberFormat="1" applyFont="1" applyFill="1" applyBorder="1" applyAlignment="1">
      <alignment horizontal="center"/>
    </xf>
    <xf numFmtId="1" fontId="2" fillId="0" borderId="1" xfId="0" applyNumberFormat="1" applyFont="1" applyBorder="1" applyAlignment="1">
      <alignment horizontal="center"/>
    </xf>
    <xf numFmtId="0" fontId="2" fillId="17" borderId="1" xfId="0" applyFont="1" applyFill="1" applyBorder="1" applyAlignment="1" applyProtection="1">
      <alignment horizontal="center"/>
    </xf>
    <xf numFmtId="165" fontId="4" fillId="17" borderId="1" xfId="0" applyNumberFormat="1" applyFont="1" applyFill="1" applyBorder="1" applyAlignment="1" applyProtection="1">
      <alignment horizontal="center"/>
      <protection locked="0"/>
    </xf>
    <xf numFmtId="165" fontId="2" fillId="17" borderId="1" xfId="0" applyNumberFormat="1" applyFont="1" applyFill="1" applyBorder="1" applyAlignment="1" applyProtection="1">
      <alignment horizontal="center"/>
      <protection locked="0"/>
    </xf>
    <xf numFmtId="165" fontId="2" fillId="17" borderId="1" xfId="0" applyNumberFormat="1" applyFont="1" applyFill="1" applyBorder="1" applyProtection="1">
      <protection locked="0"/>
    </xf>
    <xf numFmtId="166" fontId="2" fillId="17" borderId="1" xfId="0" applyNumberFormat="1" applyFont="1" applyFill="1" applyBorder="1" applyAlignment="1" applyProtection="1">
      <alignment horizontal="center"/>
      <protection locked="0"/>
    </xf>
    <xf numFmtId="167" fontId="2" fillId="17" borderId="1" xfId="0" applyNumberFormat="1" applyFont="1" applyFill="1" applyBorder="1" applyAlignment="1" applyProtection="1">
      <alignment horizontal="center"/>
      <protection locked="0"/>
    </xf>
    <xf numFmtId="0" fontId="1" fillId="17" borderId="1" xfId="0" applyFont="1" applyFill="1" applyBorder="1"/>
    <xf numFmtId="0" fontId="2" fillId="17" borderId="1" xfId="0" applyFont="1" applyFill="1" applyBorder="1"/>
    <xf numFmtId="1" fontId="2" fillId="17" borderId="1" xfId="0" applyNumberFormat="1" applyFont="1" applyFill="1" applyBorder="1" applyAlignment="1">
      <alignment horizontal="center"/>
    </xf>
    <xf numFmtId="168" fontId="2" fillId="17" borderId="1" xfId="0" applyNumberFormat="1" applyFont="1" applyFill="1" applyBorder="1" applyAlignment="1">
      <alignment horizontal="center"/>
    </xf>
    <xf numFmtId="1" fontId="8" fillId="17" borderId="1" xfId="0" applyNumberFormat="1" applyFont="1" applyFill="1" applyBorder="1" applyAlignment="1">
      <alignment horizontal="center"/>
    </xf>
    <xf numFmtId="168" fontId="8" fillId="17" borderId="1" xfId="0" applyNumberFormat="1" applyFont="1" applyFill="1" applyBorder="1" applyAlignment="1">
      <alignment horizontal="center"/>
    </xf>
    <xf numFmtId="168" fontId="7" fillId="17" borderId="1" xfId="0" applyNumberFormat="1" applyFont="1" applyFill="1" applyBorder="1" applyAlignment="1">
      <alignment horizontal="center"/>
    </xf>
    <xf numFmtId="0" fontId="7" fillId="17" borderId="1" xfId="0" applyFont="1" applyFill="1" applyBorder="1" applyAlignment="1">
      <alignment horizontal="center"/>
    </xf>
    <xf numFmtId="1" fontId="1" fillId="13" borderId="1" xfId="0" applyNumberFormat="1" applyFont="1" applyFill="1" applyBorder="1" applyAlignment="1" applyProtection="1">
      <alignment horizontal="center"/>
      <protection hidden="1"/>
    </xf>
    <xf numFmtId="167" fontId="1" fillId="13" borderId="1" xfId="0" applyNumberFormat="1" applyFont="1" applyFill="1" applyBorder="1" applyAlignment="1" applyProtection="1">
      <alignment horizontal="center"/>
      <protection locked="0"/>
    </xf>
    <xf numFmtId="168" fontId="7" fillId="0" borderId="1" xfId="0" applyNumberFormat="1" applyFont="1" applyFill="1" applyBorder="1" applyAlignment="1" applyProtection="1">
      <alignment horizontal="center"/>
      <protection hidden="1"/>
    </xf>
    <xf numFmtId="0" fontId="8" fillId="17" borderId="1" xfId="0" applyFont="1" applyFill="1" applyBorder="1" applyAlignment="1">
      <alignment horizontal="center"/>
    </xf>
    <xf numFmtId="165" fontId="1" fillId="13" borderId="1" xfId="0" applyNumberFormat="1" applyFont="1" applyFill="1" applyBorder="1" applyAlignment="1" applyProtection="1">
      <alignment horizontal="center"/>
      <protection locked="0"/>
    </xf>
    <xf numFmtId="167" fontId="1" fillId="17" borderId="1" xfId="0" applyNumberFormat="1" applyFont="1" applyFill="1" applyBorder="1" applyAlignment="1" applyProtection="1">
      <alignment horizontal="center"/>
      <protection locked="0"/>
    </xf>
    <xf numFmtId="0" fontId="1" fillId="17" borderId="1" xfId="0" applyFont="1" applyFill="1" applyBorder="1" applyAlignment="1">
      <alignment horizontal="center"/>
    </xf>
    <xf numFmtId="0" fontId="1" fillId="11" borderId="1" xfId="0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166" fontId="3" fillId="2" borderId="1" xfId="0" applyNumberFormat="1" applyFont="1" applyFill="1" applyBorder="1" applyAlignment="1" applyProtection="1">
      <alignment horizontal="center"/>
      <protection locked="0"/>
    </xf>
    <xf numFmtId="0" fontId="3" fillId="0" borderId="7" xfId="0" applyFont="1" applyBorder="1" applyAlignment="1">
      <alignment horizontal="center"/>
    </xf>
    <xf numFmtId="165" fontId="2" fillId="6" borderId="1" xfId="0" applyNumberFormat="1" applyFont="1" applyFill="1" applyBorder="1" applyAlignment="1" applyProtection="1">
      <alignment horizontal="center"/>
      <protection locked="0"/>
    </xf>
    <xf numFmtId="165" fontId="2" fillId="7" borderId="1" xfId="0" applyNumberFormat="1" applyFont="1" applyFill="1" applyBorder="1" applyAlignment="1" applyProtection="1">
      <alignment horizontal="center"/>
      <protection locked="0"/>
    </xf>
    <xf numFmtId="0" fontId="6" fillId="9" borderId="18" xfId="0" applyFont="1" applyFill="1" applyBorder="1" applyAlignment="1" applyProtection="1">
      <alignment horizontal="center"/>
      <protection hidden="1"/>
    </xf>
    <xf numFmtId="0" fontId="6" fillId="9" borderId="12" xfId="0" applyFont="1" applyFill="1" applyBorder="1" applyAlignment="1" applyProtection="1">
      <alignment horizontal="center"/>
      <protection hidden="1"/>
    </xf>
    <xf numFmtId="0" fontId="9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3" fillId="0" borderId="0" xfId="0" applyFont="1" applyBorder="1" applyAlignment="1" applyProtection="1">
      <alignment horizontal="center"/>
    </xf>
    <xf numFmtId="165" fontId="3" fillId="0" borderId="0" xfId="0" applyNumberFormat="1" applyFont="1" applyBorder="1" applyAlignment="1" applyProtection="1">
      <alignment horizontal="center"/>
      <protection locked="0"/>
    </xf>
    <xf numFmtId="165" fontId="3" fillId="2" borderId="17" xfId="0" applyNumberFormat="1" applyFont="1" applyFill="1" applyBorder="1" applyAlignment="1" applyProtection="1">
      <alignment horizontal="center"/>
      <protection locked="0"/>
    </xf>
    <xf numFmtId="165" fontId="3" fillId="2" borderId="15" xfId="0" applyNumberFormat="1" applyFont="1" applyFill="1" applyBorder="1" applyAlignment="1" applyProtection="1">
      <alignment horizontal="center"/>
      <protection locked="0"/>
    </xf>
    <xf numFmtId="165" fontId="3" fillId="2" borderId="16" xfId="0" applyNumberFormat="1" applyFont="1" applyFill="1" applyBorder="1" applyAlignment="1" applyProtection="1">
      <alignment horizontal="center"/>
      <protection locked="0"/>
    </xf>
    <xf numFmtId="0" fontId="3" fillId="2" borderId="15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/>
    </xf>
    <xf numFmtId="0" fontId="3" fillId="2" borderId="11" xfId="0" applyFont="1" applyFill="1" applyBorder="1" applyAlignment="1">
      <alignment horizontal="center"/>
    </xf>
    <xf numFmtId="0" fontId="2" fillId="0" borderId="0" xfId="0" applyFont="1" applyAlignment="1">
      <alignment horizontal="center"/>
    </xf>
    <xf numFmtId="165" fontId="3" fillId="0" borderId="4" xfId="0" applyNumberFormat="1" applyFont="1" applyBorder="1" applyAlignment="1" applyProtection="1">
      <protection locked="0"/>
    </xf>
    <xf numFmtId="165" fontId="1" fillId="0" borderId="1" xfId="0" applyNumberFormat="1" applyFont="1" applyFill="1" applyBorder="1" applyAlignment="1" applyProtection="1">
      <alignment horizontal="center"/>
      <protection locked="0"/>
    </xf>
    <xf numFmtId="165" fontId="1" fillId="0" borderId="1" xfId="0" applyNumberFormat="1" applyFont="1" applyFill="1" applyBorder="1" applyProtection="1">
      <protection locked="0"/>
    </xf>
    <xf numFmtId="0" fontId="1" fillId="13" borderId="1" xfId="0" applyFont="1" applyFill="1" applyBorder="1" applyAlignment="1" applyProtection="1">
      <alignment horizontal="center"/>
    </xf>
    <xf numFmtId="165" fontId="1" fillId="13" borderId="1" xfId="0" applyNumberFormat="1" applyFont="1" applyFill="1" applyBorder="1" applyProtection="1">
      <protection locked="0"/>
    </xf>
    <xf numFmtId="166" fontId="1" fillId="13" borderId="1" xfId="0" applyNumberFormat="1" applyFont="1" applyFill="1" applyBorder="1" applyAlignment="1" applyProtection="1">
      <alignment horizontal="center"/>
      <protection locked="0"/>
    </xf>
    <xf numFmtId="0" fontId="1" fillId="13" borderId="1" xfId="0" applyFont="1" applyFill="1" applyBorder="1" applyAlignment="1">
      <alignment horizontal="center" vertical="center"/>
    </xf>
    <xf numFmtId="168" fontId="1" fillId="10" borderId="0" xfId="0" applyNumberFormat="1" applyFont="1" applyFill="1"/>
    <xf numFmtId="0" fontId="1" fillId="12" borderId="1" xfId="0" applyFont="1" applyFill="1" applyBorder="1" applyAlignment="1">
      <alignment horizontal="center"/>
    </xf>
    <xf numFmtId="166" fontId="1" fillId="12" borderId="1" xfId="0" applyNumberFormat="1" applyFont="1" applyFill="1" applyBorder="1" applyAlignment="1" applyProtection="1">
      <alignment horizontal="center"/>
      <protection locked="0"/>
    </xf>
    <xf numFmtId="0" fontId="1" fillId="11" borderId="1" xfId="0" applyFont="1" applyFill="1" applyBorder="1" applyAlignment="1" applyProtection="1">
      <alignment horizontal="center"/>
    </xf>
    <xf numFmtId="165" fontId="1" fillId="11" borderId="1" xfId="0" applyNumberFormat="1" applyFont="1" applyFill="1" applyBorder="1" applyAlignment="1" applyProtection="1">
      <alignment horizontal="center"/>
      <protection locked="0"/>
    </xf>
    <xf numFmtId="166" fontId="1" fillId="11" borderId="1" xfId="0" applyNumberFormat="1" applyFont="1" applyFill="1" applyBorder="1" applyAlignment="1" applyProtection="1">
      <alignment horizontal="center"/>
      <protection locked="0"/>
    </xf>
    <xf numFmtId="165" fontId="1" fillId="11" borderId="1" xfId="0" applyNumberFormat="1" applyFont="1" applyFill="1" applyBorder="1" applyProtection="1">
      <protection locked="0"/>
    </xf>
    <xf numFmtId="168" fontId="1" fillId="11" borderId="1" xfId="0" applyNumberFormat="1" applyFont="1" applyFill="1" applyBorder="1" applyAlignment="1">
      <alignment horizontal="center"/>
    </xf>
    <xf numFmtId="0" fontId="1" fillId="3" borderId="1" xfId="1" applyNumberFormat="1" applyFont="1" applyFill="1" applyBorder="1" applyAlignment="1" applyProtection="1">
      <alignment horizontal="center"/>
      <protection locked="0"/>
    </xf>
    <xf numFmtId="165" fontId="1" fillId="13" borderId="3" xfId="0" applyNumberFormat="1" applyFont="1" applyFill="1" applyBorder="1" applyProtection="1">
      <protection locked="0"/>
    </xf>
    <xf numFmtId="0" fontId="1" fillId="13" borderId="3" xfId="0" applyFont="1" applyFill="1" applyBorder="1"/>
    <xf numFmtId="0" fontId="1" fillId="13" borderId="0" xfId="0" applyFont="1" applyFill="1"/>
    <xf numFmtId="0" fontId="1" fillId="5" borderId="0" xfId="0" applyFont="1" applyFill="1"/>
    <xf numFmtId="165" fontId="1" fillId="6" borderId="1" xfId="0" applyNumberFormat="1" applyFont="1" applyFill="1" applyBorder="1" applyProtection="1">
      <protection locked="0"/>
    </xf>
    <xf numFmtId="0" fontId="1" fillId="6" borderId="0" xfId="0" applyFont="1" applyFill="1"/>
    <xf numFmtId="165" fontId="1" fillId="7" borderId="1" xfId="0" applyNumberFormat="1" applyFont="1" applyFill="1" applyBorder="1" applyProtection="1">
      <protection locked="0"/>
    </xf>
    <xf numFmtId="0" fontId="1" fillId="7" borderId="0" xfId="0" applyFont="1" applyFill="1"/>
    <xf numFmtId="1" fontId="11" fillId="3" borderId="1" xfId="0" applyNumberFormat="1" applyFont="1" applyFill="1" applyBorder="1" applyAlignment="1" applyProtection="1">
      <alignment horizontal="center"/>
      <protection hidden="1"/>
    </xf>
    <xf numFmtId="168" fontId="11" fillId="3" borderId="1" xfId="0" applyNumberFormat="1" applyFont="1" applyFill="1" applyBorder="1" applyAlignment="1" applyProtection="1">
      <alignment horizontal="center"/>
      <protection hidden="1"/>
    </xf>
    <xf numFmtId="165" fontId="1" fillId="3" borderId="1" xfId="2" applyNumberFormat="1" applyFont="1" applyFill="1" applyBorder="1" applyAlignment="1" applyProtection="1">
      <alignment horizontal="center"/>
      <protection locked="0"/>
    </xf>
    <xf numFmtId="168" fontId="11" fillId="0" borderId="1" xfId="0" applyNumberFormat="1" applyFont="1" applyFill="1" applyBorder="1" applyAlignment="1" applyProtection="1">
      <alignment horizontal="center"/>
      <protection hidden="1"/>
    </xf>
    <xf numFmtId="168" fontId="11" fillId="0" borderId="0" xfId="0" applyNumberFormat="1" applyFont="1"/>
    <xf numFmtId="0" fontId="1" fillId="10" borderId="1" xfId="0" applyFont="1" applyFill="1" applyBorder="1" applyAlignment="1" applyProtection="1">
      <alignment horizontal="center"/>
    </xf>
    <xf numFmtId="165" fontId="1" fillId="10" borderId="1" xfId="0" applyNumberFormat="1" applyFont="1" applyFill="1" applyBorder="1" applyAlignment="1" applyProtection="1">
      <alignment horizontal="center"/>
      <protection locked="0"/>
    </xf>
    <xf numFmtId="166" fontId="1" fillId="10" borderId="1" xfId="0" applyNumberFormat="1" applyFont="1" applyFill="1" applyBorder="1" applyAlignment="1" applyProtection="1">
      <alignment horizontal="center"/>
      <protection locked="0"/>
    </xf>
    <xf numFmtId="167" fontId="1" fillId="10" borderId="1" xfId="0" applyNumberFormat="1" applyFont="1" applyFill="1" applyBorder="1" applyAlignment="1" applyProtection="1">
      <alignment horizontal="center"/>
      <protection locked="0"/>
    </xf>
    <xf numFmtId="0" fontId="3" fillId="10" borderId="1" xfId="0" applyFont="1" applyFill="1" applyBorder="1" applyAlignment="1">
      <alignment horizontal="center" vertical="center"/>
    </xf>
    <xf numFmtId="0" fontId="1" fillId="10" borderId="1" xfId="0" applyFont="1" applyFill="1" applyBorder="1" applyAlignment="1">
      <alignment horizontal="center" vertical="center"/>
    </xf>
    <xf numFmtId="1" fontId="1" fillId="10" borderId="1" xfId="0" applyNumberFormat="1" applyFont="1" applyFill="1" applyBorder="1" applyAlignment="1" applyProtection="1">
      <alignment horizontal="center"/>
      <protection hidden="1"/>
    </xf>
    <xf numFmtId="168" fontId="7" fillId="10" borderId="1" xfId="0" applyNumberFormat="1" applyFont="1" applyFill="1" applyBorder="1" applyAlignment="1" applyProtection="1">
      <alignment horizontal="center"/>
      <protection hidden="1"/>
    </xf>
    <xf numFmtId="1" fontId="11" fillId="10" borderId="1" xfId="0" applyNumberFormat="1" applyFont="1" applyFill="1" applyBorder="1" applyAlignment="1" applyProtection="1">
      <alignment horizontal="center"/>
      <protection hidden="1"/>
    </xf>
    <xf numFmtId="168" fontId="11" fillId="10" borderId="1" xfId="0" applyNumberFormat="1" applyFont="1" applyFill="1" applyBorder="1" applyAlignment="1" applyProtection="1">
      <alignment horizontal="center"/>
      <protection hidden="1"/>
    </xf>
    <xf numFmtId="0" fontId="1" fillId="18" borderId="1" xfId="0" applyFont="1" applyFill="1" applyBorder="1" applyAlignment="1">
      <alignment horizontal="center"/>
    </xf>
    <xf numFmtId="165" fontId="1" fillId="18" borderId="1" xfId="0" applyNumberFormat="1" applyFont="1" applyFill="1" applyBorder="1" applyAlignment="1" applyProtection="1">
      <alignment horizontal="center"/>
      <protection locked="0"/>
    </xf>
    <xf numFmtId="165" fontId="1" fillId="18" borderId="1" xfId="0" applyNumberFormat="1" applyFont="1" applyFill="1" applyBorder="1" applyProtection="1">
      <protection locked="0"/>
    </xf>
    <xf numFmtId="166" fontId="1" fillId="18" borderId="1" xfId="0" applyNumberFormat="1" applyFont="1" applyFill="1" applyBorder="1" applyAlignment="1" applyProtection="1">
      <alignment horizontal="center"/>
      <protection locked="0"/>
    </xf>
    <xf numFmtId="167" fontId="1" fillId="18" borderId="1" xfId="0" applyNumberFormat="1" applyFont="1" applyFill="1" applyBorder="1" applyAlignment="1" applyProtection="1">
      <alignment horizontal="center"/>
      <protection locked="0"/>
    </xf>
    <xf numFmtId="0" fontId="1" fillId="18" borderId="1" xfId="0" applyFont="1" applyFill="1" applyBorder="1" applyAlignment="1">
      <alignment horizontal="center" vertical="center"/>
    </xf>
    <xf numFmtId="1" fontId="1" fillId="18" borderId="1" xfId="0" applyNumberFormat="1" applyFont="1" applyFill="1" applyBorder="1" applyAlignment="1" applyProtection="1">
      <alignment horizontal="center"/>
      <protection hidden="1"/>
    </xf>
    <xf numFmtId="168" fontId="7" fillId="18" borderId="1" xfId="0" applyNumberFormat="1" applyFont="1" applyFill="1" applyBorder="1" applyAlignment="1" applyProtection="1">
      <alignment horizontal="center"/>
      <protection hidden="1"/>
    </xf>
    <xf numFmtId="1" fontId="11" fillId="18" borderId="1" xfId="0" applyNumberFormat="1" applyFont="1" applyFill="1" applyBorder="1" applyAlignment="1" applyProtection="1">
      <alignment horizontal="center"/>
      <protection hidden="1"/>
    </xf>
    <xf numFmtId="168" fontId="11" fillId="18" borderId="1" xfId="0" applyNumberFormat="1" applyFont="1" applyFill="1" applyBorder="1" applyAlignment="1" applyProtection="1">
      <alignment horizontal="center"/>
      <protection hidden="1"/>
    </xf>
    <xf numFmtId="1" fontId="7" fillId="18" borderId="1" xfId="0" applyNumberFormat="1" applyFont="1" applyFill="1" applyBorder="1" applyAlignment="1" applyProtection="1">
      <alignment horizontal="center"/>
      <protection hidden="1"/>
    </xf>
    <xf numFmtId="0" fontId="11" fillId="0" borderId="1" xfId="0" applyFont="1" applyBorder="1" applyAlignment="1">
      <alignment horizontal="center"/>
    </xf>
    <xf numFmtId="168" fontId="11" fillId="0" borderId="1" xfId="0" applyNumberFormat="1" applyFont="1" applyBorder="1" applyAlignment="1">
      <alignment horizontal="center"/>
    </xf>
    <xf numFmtId="0" fontId="1" fillId="3" borderId="1" xfId="2" applyNumberFormat="1" applyFont="1" applyFill="1" applyBorder="1" applyAlignment="1" applyProtection="1">
      <alignment horizontal="center"/>
      <protection locked="0"/>
    </xf>
    <xf numFmtId="1" fontId="8" fillId="10" borderId="1" xfId="0" applyNumberFormat="1" applyFont="1" applyFill="1" applyBorder="1" applyAlignment="1" applyProtection="1">
      <alignment horizontal="center"/>
      <protection hidden="1"/>
    </xf>
    <xf numFmtId="168" fontId="8" fillId="10" borderId="1" xfId="0" applyNumberFormat="1" applyFont="1" applyFill="1" applyBorder="1" applyAlignment="1" applyProtection="1">
      <alignment horizontal="center"/>
      <protection hidden="1"/>
    </xf>
    <xf numFmtId="0" fontId="1" fillId="18" borderId="1" xfId="0" applyFont="1" applyFill="1" applyBorder="1" applyAlignment="1" applyProtection="1">
      <alignment horizontal="center"/>
    </xf>
    <xf numFmtId="0" fontId="1" fillId="18" borderId="1" xfId="2" applyNumberFormat="1" applyFont="1" applyFill="1" applyBorder="1" applyAlignment="1" applyProtection="1">
      <alignment horizontal="center"/>
      <protection locked="0"/>
    </xf>
    <xf numFmtId="0" fontId="1" fillId="18" borderId="1" xfId="0" applyFont="1" applyFill="1" applyBorder="1"/>
    <xf numFmtId="0" fontId="8" fillId="18" borderId="1" xfId="0" applyFont="1" applyFill="1" applyBorder="1" applyAlignment="1">
      <alignment horizontal="center"/>
    </xf>
    <xf numFmtId="168" fontId="8" fillId="18" borderId="1" xfId="0" applyNumberFormat="1" applyFont="1" applyFill="1" applyBorder="1" applyAlignment="1">
      <alignment horizontal="center"/>
    </xf>
    <xf numFmtId="0" fontId="7" fillId="18" borderId="1" xfId="0" applyFont="1" applyFill="1" applyBorder="1" applyAlignment="1">
      <alignment horizontal="center"/>
    </xf>
    <xf numFmtId="0" fontId="1" fillId="17" borderId="0" xfId="0" applyFont="1" applyFill="1"/>
    <xf numFmtId="0" fontId="13" fillId="18" borderId="1" xfId="0" applyFont="1" applyFill="1" applyBorder="1" applyAlignment="1">
      <alignment horizontal="center"/>
    </xf>
    <xf numFmtId="168" fontId="1" fillId="18" borderId="1" xfId="0" applyNumberFormat="1" applyFont="1" applyFill="1" applyBorder="1" applyAlignment="1">
      <alignment horizontal="center"/>
    </xf>
    <xf numFmtId="168" fontId="13" fillId="0" borderId="1" xfId="0" applyNumberFormat="1" applyFont="1" applyBorder="1" applyAlignment="1">
      <alignment horizontal="center"/>
    </xf>
    <xf numFmtId="0" fontId="13" fillId="12" borderId="1" xfId="0" applyFont="1" applyFill="1" applyBorder="1" applyAlignment="1">
      <alignment horizontal="center"/>
    </xf>
    <xf numFmtId="165" fontId="13" fillId="12" borderId="1" xfId="0" applyNumberFormat="1" applyFont="1" applyFill="1" applyBorder="1" applyAlignment="1" applyProtection="1">
      <alignment horizontal="center"/>
      <protection locked="0"/>
    </xf>
    <xf numFmtId="165" fontId="13" fillId="12" borderId="1" xfId="0" applyNumberFormat="1" applyFont="1" applyFill="1" applyBorder="1" applyProtection="1">
      <protection locked="0"/>
    </xf>
    <xf numFmtId="166" fontId="13" fillId="12" borderId="1" xfId="0" applyNumberFormat="1" applyFont="1" applyFill="1" applyBorder="1" applyAlignment="1" applyProtection="1">
      <alignment horizontal="center"/>
      <protection locked="0"/>
    </xf>
    <xf numFmtId="167" fontId="13" fillId="12" borderId="1" xfId="0" applyNumberFormat="1" applyFont="1" applyFill="1" applyBorder="1" applyAlignment="1" applyProtection="1">
      <alignment horizontal="center"/>
      <protection locked="0"/>
    </xf>
    <xf numFmtId="0" fontId="13" fillId="12" borderId="1" xfId="0" applyFont="1" applyFill="1" applyBorder="1" applyAlignment="1">
      <alignment horizontal="center" vertical="center"/>
    </xf>
    <xf numFmtId="1" fontId="13" fillId="12" borderId="1" xfId="0" applyNumberFormat="1" applyFont="1" applyFill="1" applyBorder="1" applyAlignment="1" applyProtection="1">
      <alignment horizontal="center"/>
      <protection hidden="1"/>
    </xf>
    <xf numFmtId="168" fontId="13" fillId="12" borderId="1" xfId="0" applyNumberFormat="1" applyFont="1" applyFill="1" applyBorder="1" applyAlignment="1" applyProtection="1">
      <alignment horizontal="center"/>
      <protection hidden="1"/>
    </xf>
  </cellXfs>
  <cellStyles count="3">
    <cellStyle name="Millares" xfId="1" builtinId="3"/>
    <cellStyle name="Millares 2" xfId="2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Vertical="1" syncRef="A26" transitionEvaluation="1" codeName="Hoja4"/>
  <dimension ref="A1:BF72"/>
  <sheetViews>
    <sheetView topLeftCell="A4" workbookViewId="0">
      <pane ySplit="4" topLeftCell="A26" activePane="bottomLeft" state="frozen"/>
      <selection activeCell="I60" sqref="I60"/>
      <selection pane="bottomLeft" activeCell="I60" sqref="I60"/>
    </sheetView>
  </sheetViews>
  <sheetFormatPr baseColWidth="10" defaultColWidth="9.625" defaultRowHeight="12.75" x14ac:dyDescent="0.2"/>
  <cols>
    <col min="1" max="1" width="6.625" style="138" customWidth="1"/>
    <col min="2" max="2" width="7" style="138" customWidth="1"/>
    <col min="3" max="3" width="5.375" style="138" customWidth="1"/>
    <col min="4" max="4" width="7.5" style="138" customWidth="1"/>
    <col min="5" max="5" width="7.75" style="138" customWidth="1"/>
    <col min="6" max="6" width="8.625" style="138" customWidth="1"/>
    <col min="7" max="7" width="8.75" style="138" customWidth="1"/>
    <col min="8" max="8" width="9.625" style="138" customWidth="1"/>
    <col min="9" max="9" width="9.5" style="138" customWidth="1"/>
    <col min="10" max="10" width="8.125" style="138" customWidth="1"/>
    <col min="11" max="11" width="7.75" style="138" customWidth="1"/>
    <col min="12" max="13" width="8.125" style="138" customWidth="1"/>
    <col min="14" max="14" width="7.75" style="138" customWidth="1"/>
    <col min="15" max="17" width="8.25" style="138" bestFit="1" customWidth="1"/>
    <col min="18" max="18" width="6.75" style="138" customWidth="1"/>
    <col min="19" max="21" width="8.25" style="138" bestFit="1" customWidth="1"/>
    <col min="22" max="22" width="6.875" style="138" customWidth="1"/>
    <col min="23" max="23" width="5.625" style="138" customWidth="1"/>
    <col min="24" max="24" width="6.375" style="138" customWidth="1"/>
    <col min="25" max="25" width="5.75" style="138" customWidth="1"/>
    <col min="26" max="26" width="9.125" style="138" customWidth="1"/>
    <col min="27" max="27" width="6" style="138" customWidth="1"/>
    <col min="28" max="38" width="6.625" style="138" customWidth="1"/>
    <col min="39" max="39" width="6.5" style="138" customWidth="1"/>
    <col min="40" max="40" width="5.25" style="138" customWidth="1"/>
    <col min="41" max="41" width="6.375" style="138" customWidth="1"/>
    <col min="42" max="42" width="10.125" style="138" customWidth="1"/>
    <col min="43" max="43" width="7.5" style="138" customWidth="1"/>
    <col min="44" max="44" width="6.125" style="138" customWidth="1"/>
    <col min="45" max="45" width="8.625" style="138" customWidth="1"/>
    <col min="46" max="46" width="5.75" style="138" customWidth="1"/>
    <col min="47" max="47" width="9.375" style="138" customWidth="1"/>
    <col min="48" max="48" width="6.125" style="138" customWidth="1"/>
    <col min="49" max="49" width="9.125" style="138" customWidth="1"/>
    <col min="50" max="50" width="5" style="138" customWidth="1"/>
    <col min="51" max="51" width="5.125" style="138" customWidth="1"/>
    <col min="52" max="52" width="6.625" style="138" customWidth="1"/>
    <col min="53" max="53" width="4" style="138" customWidth="1"/>
    <col min="54" max="54" width="7.75" style="138" customWidth="1"/>
    <col min="55" max="55" width="8.25" style="138" customWidth="1"/>
    <col min="56" max="56" width="5.875" style="138" customWidth="1"/>
    <col min="57" max="16384" width="9.625" style="138"/>
  </cols>
  <sheetData>
    <row r="1" spans="1:58" x14ac:dyDescent="0.2">
      <c r="A1" s="306" t="s">
        <v>0</v>
      </c>
      <c r="B1" s="306"/>
      <c r="C1" s="306"/>
      <c r="D1" s="306"/>
      <c r="E1" s="306"/>
      <c r="F1" s="306"/>
      <c r="G1" s="306"/>
      <c r="H1" s="306"/>
      <c r="I1" s="306"/>
      <c r="J1" s="306"/>
      <c r="K1" s="306"/>
      <c r="L1" s="306"/>
      <c r="M1" s="306"/>
      <c r="N1" s="306"/>
      <c r="O1" s="306"/>
      <c r="P1" s="306"/>
      <c r="Q1" s="306"/>
      <c r="R1" s="306"/>
      <c r="S1" s="306"/>
      <c r="T1" s="306"/>
      <c r="U1" s="306"/>
      <c r="V1" s="306"/>
      <c r="W1" s="306"/>
      <c r="X1" s="306"/>
      <c r="Y1" s="306"/>
      <c r="Z1" s="306"/>
      <c r="AA1" s="306"/>
      <c r="AB1" s="306"/>
      <c r="AC1" s="306"/>
      <c r="AD1" s="306"/>
      <c r="AE1" s="306"/>
      <c r="AF1" s="306"/>
      <c r="AG1" s="306"/>
      <c r="AH1" s="306"/>
      <c r="AI1" s="306"/>
      <c r="AJ1" s="306"/>
      <c r="AK1" s="306"/>
      <c r="AL1" s="306"/>
      <c r="AM1" s="306"/>
      <c r="AN1" s="306"/>
      <c r="AO1" s="306"/>
      <c r="AP1" s="306"/>
      <c r="AQ1" s="306"/>
      <c r="AR1" s="306"/>
      <c r="AS1" s="306"/>
      <c r="AT1" s="306"/>
      <c r="AU1" s="306"/>
      <c r="AV1" s="306"/>
      <c r="AW1" s="306"/>
      <c r="AX1" s="306"/>
      <c r="AY1" s="306"/>
      <c r="AZ1" s="306"/>
      <c r="BA1" s="306"/>
    </row>
    <row r="2" spans="1:58" x14ac:dyDescent="0.2">
      <c r="A2" s="306" t="s">
        <v>1</v>
      </c>
      <c r="B2" s="306"/>
      <c r="C2" s="306"/>
      <c r="D2" s="306"/>
      <c r="E2" s="306"/>
      <c r="F2" s="306"/>
      <c r="G2" s="306"/>
      <c r="H2" s="306"/>
      <c r="I2" s="306"/>
      <c r="J2" s="306"/>
      <c r="K2" s="306"/>
      <c r="L2" s="306"/>
      <c r="M2" s="306"/>
      <c r="N2" s="306"/>
      <c r="O2" s="306"/>
      <c r="P2" s="306"/>
      <c r="Q2" s="306"/>
      <c r="R2" s="306"/>
      <c r="S2" s="306"/>
      <c r="T2" s="306"/>
      <c r="U2" s="306"/>
      <c r="V2" s="306"/>
      <c r="W2" s="306"/>
      <c r="X2" s="306"/>
      <c r="Y2" s="306"/>
      <c r="Z2" s="306"/>
      <c r="AA2" s="306"/>
      <c r="AB2" s="306"/>
      <c r="AC2" s="306"/>
      <c r="AD2" s="306"/>
      <c r="AE2" s="306"/>
      <c r="AF2" s="306"/>
      <c r="AG2" s="306"/>
      <c r="AH2" s="306"/>
      <c r="AI2" s="306"/>
      <c r="AJ2" s="306"/>
      <c r="AK2" s="306"/>
      <c r="AL2" s="306"/>
      <c r="AM2" s="306"/>
      <c r="AN2" s="306"/>
      <c r="AO2" s="306"/>
      <c r="AP2" s="306"/>
      <c r="AQ2" s="306"/>
      <c r="AR2" s="306"/>
      <c r="AS2" s="306"/>
      <c r="AT2" s="306"/>
      <c r="AU2" s="306"/>
      <c r="AV2" s="306"/>
      <c r="AW2" s="306"/>
      <c r="AX2" s="306"/>
      <c r="AY2" s="306"/>
      <c r="AZ2" s="306"/>
      <c r="BA2" s="306"/>
    </row>
    <row r="3" spans="1:58" x14ac:dyDescent="0.2">
      <c r="A3" s="306" t="s">
        <v>2</v>
      </c>
      <c r="B3" s="306"/>
      <c r="C3" s="306"/>
      <c r="D3" s="306"/>
      <c r="E3" s="306"/>
      <c r="F3" s="306"/>
      <c r="G3" s="306"/>
      <c r="H3" s="306"/>
      <c r="I3" s="306"/>
      <c r="J3" s="306"/>
      <c r="K3" s="306"/>
      <c r="L3" s="306"/>
      <c r="M3" s="306"/>
      <c r="N3" s="306"/>
      <c r="O3" s="306"/>
      <c r="P3" s="306"/>
      <c r="Q3" s="306"/>
      <c r="R3" s="306"/>
      <c r="S3" s="306"/>
      <c r="T3" s="306"/>
      <c r="U3" s="306"/>
      <c r="V3" s="306"/>
      <c r="W3" s="306"/>
      <c r="X3" s="306"/>
      <c r="Y3" s="306"/>
      <c r="Z3" s="306"/>
      <c r="AA3" s="306"/>
      <c r="AB3" s="306"/>
      <c r="AC3" s="306"/>
      <c r="AD3" s="306"/>
      <c r="AE3" s="306"/>
      <c r="AF3" s="306"/>
      <c r="AG3" s="306"/>
      <c r="AH3" s="306"/>
      <c r="AI3" s="306"/>
      <c r="AJ3" s="306"/>
      <c r="AK3" s="306"/>
      <c r="AL3" s="306"/>
      <c r="AM3" s="306"/>
      <c r="AN3" s="306"/>
      <c r="AO3" s="306"/>
      <c r="AP3" s="306"/>
      <c r="AQ3" s="306"/>
      <c r="AR3" s="306"/>
      <c r="AS3" s="306"/>
      <c r="AT3" s="306"/>
      <c r="AU3" s="306"/>
      <c r="AV3" s="306"/>
      <c r="AW3" s="306"/>
      <c r="AX3" s="306"/>
      <c r="AY3" s="306"/>
      <c r="AZ3" s="306"/>
      <c r="BA3" s="306"/>
    </row>
    <row r="4" spans="1:58" x14ac:dyDescent="0.2">
      <c r="A4" s="307" t="s">
        <v>3</v>
      </c>
      <c r="B4" s="307"/>
      <c r="C4" s="307"/>
      <c r="D4" s="307"/>
      <c r="E4" s="307"/>
      <c r="F4" s="307"/>
      <c r="G4" s="307"/>
      <c r="H4" s="307"/>
      <c r="I4" s="307"/>
      <c r="J4" s="307"/>
      <c r="K4" s="307"/>
      <c r="L4" s="307"/>
      <c r="M4" s="307"/>
      <c r="N4" s="307"/>
      <c r="O4" s="307"/>
      <c r="P4" s="307"/>
      <c r="Q4" s="307"/>
      <c r="R4" s="307"/>
      <c r="S4" s="307"/>
      <c r="T4" s="307"/>
      <c r="U4" s="307"/>
      <c r="V4" s="307"/>
      <c r="W4" s="307"/>
      <c r="X4" s="307"/>
      <c r="Y4" s="307"/>
      <c r="Z4" s="307"/>
      <c r="AA4" s="307"/>
      <c r="AB4" s="307"/>
      <c r="AC4" s="307"/>
      <c r="AD4" s="307"/>
      <c r="AE4" s="307"/>
      <c r="AF4" s="307"/>
      <c r="AG4" s="307"/>
      <c r="AH4" s="307"/>
      <c r="AI4" s="307"/>
      <c r="AJ4" s="307"/>
      <c r="AK4" s="307"/>
      <c r="AL4" s="307"/>
      <c r="AM4" s="307"/>
      <c r="AN4" s="307"/>
      <c r="AO4" s="307"/>
      <c r="AP4" s="307"/>
      <c r="AQ4" s="307"/>
      <c r="AR4" s="307"/>
      <c r="AS4" s="307"/>
      <c r="AT4" s="307"/>
      <c r="AU4" s="307"/>
      <c r="AV4" s="307"/>
      <c r="AW4" s="307"/>
      <c r="AX4" s="307"/>
      <c r="AY4" s="307"/>
      <c r="AZ4" s="307"/>
      <c r="BA4" s="307"/>
    </row>
    <row r="5" spans="1:58" x14ac:dyDescent="0.2">
      <c r="A5" s="22" t="s">
        <v>91</v>
      </c>
      <c r="B5" s="23">
        <v>2010</v>
      </c>
      <c r="C5" s="24"/>
      <c r="D5" s="308" t="s">
        <v>79</v>
      </c>
      <c r="E5" s="309"/>
      <c r="F5" s="309"/>
      <c r="G5" s="309"/>
      <c r="H5" s="309"/>
      <c r="I5" s="310"/>
      <c r="J5" s="24"/>
      <c r="K5" s="24"/>
      <c r="L5" s="24"/>
      <c r="M5" s="24"/>
      <c r="N5" s="24"/>
      <c r="O5" s="24"/>
      <c r="P5" s="24"/>
      <c r="Q5" s="24"/>
      <c r="R5" s="24"/>
      <c r="S5" s="24"/>
      <c r="T5" s="24"/>
      <c r="U5" s="24"/>
      <c r="V5" s="25"/>
      <c r="W5" s="25"/>
      <c r="X5" s="25"/>
      <c r="Y5" s="25"/>
      <c r="Z5" s="26" t="s">
        <v>84</v>
      </c>
      <c r="AA5" s="25">
        <v>2008</v>
      </c>
      <c r="AB5" s="25"/>
      <c r="AC5" s="311" t="s">
        <v>49</v>
      </c>
      <c r="AD5" s="311"/>
      <c r="AE5" s="311"/>
      <c r="AF5" s="311"/>
      <c r="AG5" s="311"/>
      <c r="AH5" s="311"/>
      <c r="AI5" s="311"/>
      <c r="AJ5" s="311"/>
      <c r="AK5" s="311"/>
      <c r="AL5" s="311"/>
      <c r="AM5" s="171"/>
      <c r="AN5" s="171"/>
      <c r="AO5" s="171"/>
      <c r="AP5" s="102"/>
      <c r="AQ5" s="172"/>
      <c r="AR5" s="173"/>
      <c r="AS5" s="102"/>
      <c r="AT5" s="101" t="s">
        <v>72</v>
      </c>
      <c r="AU5" s="101"/>
      <c r="AV5" s="101"/>
      <c r="AW5" s="101"/>
      <c r="AX5" s="90"/>
      <c r="AY5" s="91"/>
      <c r="AZ5" s="92"/>
      <c r="BA5" s="92"/>
      <c r="BB5" s="101" t="s">
        <v>38</v>
      </c>
      <c r="BC5" s="101"/>
      <c r="BD5" s="102"/>
    </row>
    <row r="6" spans="1:58" x14ac:dyDescent="0.2">
      <c r="A6" s="25"/>
      <c r="B6" s="27" t="s">
        <v>4</v>
      </c>
      <c r="C6" s="27"/>
      <c r="D6" s="27"/>
      <c r="E6" s="27"/>
      <c r="F6" s="27"/>
      <c r="G6" s="27"/>
      <c r="H6" s="27" t="s">
        <v>5</v>
      </c>
      <c r="I6" s="27"/>
      <c r="J6" s="27"/>
      <c r="K6" s="28"/>
      <c r="L6" s="27" t="s">
        <v>6</v>
      </c>
      <c r="M6" s="27"/>
      <c r="N6" s="27"/>
      <c r="O6" s="27" t="s">
        <v>7</v>
      </c>
      <c r="P6" s="27"/>
      <c r="Q6" s="27"/>
      <c r="R6" s="27"/>
      <c r="S6" s="27" t="s">
        <v>8</v>
      </c>
      <c r="T6" s="27"/>
      <c r="U6" s="27"/>
      <c r="V6" s="27"/>
      <c r="W6" s="25"/>
      <c r="X6" s="25"/>
      <c r="Y6" s="25"/>
      <c r="Z6" s="25"/>
      <c r="AA6" s="25"/>
      <c r="AB6" s="25"/>
      <c r="AC6" s="312" t="s">
        <v>58</v>
      </c>
      <c r="AD6" s="312"/>
      <c r="AE6" s="312"/>
      <c r="AF6" s="312"/>
      <c r="AG6" s="313"/>
      <c r="AH6" s="312"/>
      <c r="AI6" s="312"/>
      <c r="AJ6" s="312"/>
      <c r="AK6" s="312"/>
      <c r="AL6" s="85"/>
      <c r="AM6" s="100" t="s">
        <v>62</v>
      </c>
      <c r="AN6" s="101"/>
      <c r="AO6" s="101"/>
      <c r="AP6" s="102"/>
      <c r="AQ6" s="93" t="s">
        <v>67</v>
      </c>
      <c r="AR6" s="109" t="s">
        <v>68</v>
      </c>
      <c r="AS6" s="102"/>
      <c r="AT6" s="101"/>
      <c r="AU6" s="101"/>
      <c r="AV6" s="102"/>
      <c r="AW6" s="94" t="s">
        <v>73</v>
      </c>
      <c r="AX6" s="95"/>
      <c r="AY6" s="96"/>
      <c r="AZ6" s="96"/>
      <c r="BA6" s="97"/>
      <c r="BB6" s="103"/>
      <c r="BC6" s="104"/>
      <c r="BD6" s="105"/>
    </row>
    <row r="7" spans="1:58" x14ac:dyDescent="0.2">
      <c r="A7" s="29" t="s">
        <v>34</v>
      </c>
      <c r="B7" s="29" t="s">
        <v>9</v>
      </c>
      <c r="C7" s="29" t="s">
        <v>10</v>
      </c>
      <c r="D7" s="29" t="s">
        <v>11</v>
      </c>
      <c r="E7" s="29" t="s">
        <v>12</v>
      </c>
      <c r="F7" s="30" t="s">
        <v>13</v>
      </c>
      <c r="G7" s="29" t="s">
        <v>33</v>
      </c>
      <c r="H7" s="29" t="s">
        <v>14</v>
      </c>
      <c r="I7" s="29" t="s">
        <v>15</v>
      </c>
      <c r="J7" s="29" t="s">
        <v>16</v>
      </c>
      <c r="K7" s="29" t="s">
        <v>17</v>
      </c>
      <c r="L7" s="31" t="s">
        <v>18</v>
      </c>
      <c r="M7" s="31" t="s">
        <v>19</v>
      </c>
      <c r="N7" s="31" t="s">
        <v>20</v>
      </c>
      <c r="O7" s="29" t="s">
        <v>21</v>
      </c>
      <c r="P7" s="29" t="s">
        <v>22</v>
      </c>
      <c r="Q7" s="29" t="s">
        <v>23</v>
      </c>
      <c r="R7" s="29" t="s">
        <v>12</v>
      </c>
      <c r="S7" s="29" t="s">
        <v>24</v>
      </c>
      <c r="T7" s="29" t="s">
        <v>22</v>
      </c>
      <c r="U7" s="29" t="s">
        <v>23</v>
      </c>
      <c r="V7" s="29" t="s">
        <v>12</v>
      </c>
      <c r="W7" s="29" t="s">
        <v>25</v>
      </c>
      <c r="X7" s="29" t="s">
        <v>26</v>
      </c>
      <c r="Y7" s="29" t="s">
        <v>27</v>
      </c>
      <c r="Z7" s="29" t="s">
        <v>28</v>
      </c>
      <c r="AA7" s="29" t="s">
        <v>29</v>
      </c>
      <c r="AB7" s="29" t="s">
        <v>30</v>
      </c>
      <c r="AC7" s="32" t="s">
        <v>50</v>
      </c>
      <c r="AD7" s="32" t="s">
        <v>37</v>
      </c>
      <c r="AE7" s="74" t="s">
        <v>51</v>
      </c>
      <c r="AF7" s="32" t="s">
        <v>52</v>
      </c>
      <c r="AG7" s="79" t="s">
        <v>53</v>
      </c>
      <c r="AH7" s="80" t="s">
        <v>57</v>
      </c>
      <c r="AI7" s="77"/>
      <c r="AJ7" s="77" t="s">
        <v>59</v>
      </c>
      <c r="AK7" s="77" t="s">
        <v>60</v>
      </c>
      <c r="AL7" s="77" t="s">
        <v>61</v>
      </c>
      <c r="AM7" s="106" t="s">
        <v>63</v>
      </c>
      <c r="AN7" s="106" t="s">
        <v>64</v>
      </c>
      <c r="AO7" s="106" t="s">
        <v>65</v>
      </c>
      <c r="AP7" s="106" t="s">
        <v>66</v>
      </c>
      <c r="AQ7" s="106" t="s">
        <v>69</v>
      </c>
      <c r="AR7" s="106" t="s">
        <v>70</v>
      </c>
      <c r="AS7" s="106" t="s">
        <v>71</v>
      </c>
      <c r="AT7" s="98" t="s">
        <v>54</v>
      </c>
      <c r="AU7" s="98" t="s">
        <v>55</v>
      </c>
      <c r="AV7" s="99" t="s">
        <v>56</v>
      </c>
      <c r="AW7" s="107" t="s">
        <v>75</v>
      </c>
      <c r="AX7" s="108" t="s">
        <v>74</v>
      </c>
      <c r="AY7" s="302" t="s">
        <v>41</v>
      </c>
      <c r="AZ7" s="303"/>
      <c r="BA7" s="302" t="s">
        <v>40</v>
      </c>
      <c r="BB7" s="303"/>
      <c r="BC7" s="302" t="s">
        <v>39</v>
      </c>
      <c r="BD7" s="303"/>
    </row>
    <row r="8" spans="1:58" x14ac:dyDescent="0.2">
      <c r="A8" s="33"/>
      <c r="B8" s="34"/>
      <c r="C8" s="34"/>
      <c r="D8" s="35"/>
      <c r="E8" s="34"/>
      <c r="F8" s="36"/>
      <c r="G8" s="35"/>
      <c r="H8" s="34"/>
      <c r="I8" s="35"/>
      <c r="J8" s="35"/>
      <c r="K8" s="35"/>
      <c r="L8" s="35"/>
      <c r="M8" s="35"/>
      <c r="N8" s="34"/>
      <c r="O8" s="34"/>
      <c r="P8" s="34"/>
      <c r="Q8" s="35"/>
      <c r="R8" s="35"/>
      <c r="S8" s="35"/>
      <c r="T8" s="35"/>
      <c r="U8" s="35"/>
      <c r="V8" s="34"/>
      <c r="W8" s="35"/>
      <c r="X8" s="34"/>
      <c r="Y8" s="34"/>
      <c r="Z8" s="34"/>
      <c r="AA8" s="34"/>
      <c r="AB8" s="37"/>
      <c r="AC8" s="37"/>
      <c r="AD8" s="37"/>
      <c r="AE8" s="37"/>
      <c r="AF8" s="37"/>
      <c r="AG8" s="37"/>
      <c r="AH8" s="37"/>
      <c r="AI8" s="76" t="s">
        <v>76</v>
      </c>
      <c r="AJ8" s="37"/>
      <c r="AK8" s="37"/>
      <c r="AL8" s="37"/>
      <c r="AM8" s="38"/>
      <c r="AN8" s="37"/>
      <c r="AO8" s="37"/>
      <c r="AP8" s="37"/>
      <c r="AQ8" s="37"/>
      <c r="AR8" s="78"/>
      <c r="AS8" s="76"/>
      <c r="AT8" s="76"/>
      <c r="AU8" s="76"/>
      <c r="AV8" s="76"/>
      <c r="AW8" s="37"/>
      <c r="AX8" s="38"/>
      <c r="AY8" s="39" t="s">
        <v>43</v>
      </c>
      <c r="AZ8" s="39" t="s">
        <v>42</v>
      </c>
      <c r="BA8" s="40" t="s">
        <v>43</v>
      </c>
      <c r="BB8" s="39" t="s">
        <v>42</v>
      </c>
      <c r="BC8" s="41" t="s">
        <v>42</v>
      </c>
      <c r="BD8" s="41"/>
    </row>
    <row r="9" spans="1:58" x14ac:dyDescent="0.2">
      <c r="A9" s="174">
        <v>1</v>
      </c>
      <c r="B9" s="141">
        <v>5.4</v>
      </c>
      <c r="C9" s="141">
        <v>16.399999999999999</v>
      </c>
      <c r="D9" s="141">
        <v>-3</v>
      </c>
      <c r="E9" s="175">
        <f t="shared" ref="E9:E39" si="0">C9-D9</f>
        <v>19.399999999999999</v>
      </c>
      <c r="F9" s="141">
        <v>-5.6</v>
      </c>
      <c r="G9" s="141">
        <v>2.6</v>
      </c>
      <c r="H9" s="141">
        <v>4.7</v>
      </c>
      <c r="I9" s="141">
        <v>6</v>
      </c>
      <c r="J9" s="141">
        <v>3.9</v>
      </c>
      <c r="K9" s="141">
        <v>-3.4</v>
      </c>
      <c r="L9" s="176">
        <v>50</v>
      </c>
      <c r="M9" s="176">
        <v>83</v>
      </c>
      <c r="N9" s="176">
        <v>24</v>
      </c>
      <c r="O9" s="141">
        <v>868.6</v>
      </c>
      <c r="P9" s="141">
        <v>871.7</v>
      </c>
      <c r="Q9" s="141">
        <v>865.5</v>
      </c>
      <c r="R9" s="175">
        <f t="shared" ref="R9:R39" si="1">P9-Q9</f>
        <v>6.2000000000000455</v>
      </c>
      <c r="S9" s="141">
        <v>1025.5999999999999</v>
      </c>
      <c r="T9" s="141">
        <v>1032.5</v>
      </c>
      <c r="U9" s="141">
        <v>1018.5</v>
      </c>
      <c r="V9" s="175">
        <f t="shared" ref="V9:V39" si="2">T9-U9</f>
        <v>14</v>
      </c>
      <c r="W9" s="176"/>
      <c r="X9" s="176">
        <v>10</v>
      </c>
      <c r="Y9" s="176">
        <v>2</v>
      </c>
      <c r="Z9" s="141">
        <v>9</v>
      </c>
      <c r="AA9" s="141">
        <v>0</v>
      </c>
      <c r="AB9" s="120">
        <v>2.23</v>
      </c>
      <c r="AC9" s="120"/>
      <c r="AD9" s="120"/>
      <c r="AE9" s="120"/>
      <c r="AF9" s="120"/>
      <c r="AG9" s="120"/>
      <c r="AH9" s="120"/>
      <c r="AI9" s="120"/>
      <c r="AJ9" s="120" t="s">
        <v>80</v>
      </c>
      <c r="AK9" s="120" t="s">
        <v>80</v>
      </c>
      <c r="AL9" s="120" t="s">
        <v>80</v>
      </c>
      <c r="AM9" s="118"/>
      <c r="AN9" s="118"/>
      <c r="AO9" s="118"/>
      <c r="AP9" s="118"/>
      <c r="AQ9" s="118"/>
      <c r="AR9" s="118"/>
      <c r="AS9" s="118"/>
      <c r="AT9" s="118"/>
      <c r="AU9" s="118"/>
      <c r="AV9" s="118"/>
      <c r="AW9" s="118"/>
      <c r="AX9" s="118"/>
      <c r="AY9" s="46">
        <v>270</v>
      </c>
      <c r="AZ9" s="43">
        <v>1.4</v>
      </c>
      <c r="BA9" s="45">
        <v>158</v>
      </c>
      <c r="BB9" s="44">
        <v>5.6</v>
      </c>
      <c r="BC9" s="119">
        <v>1.3</v>
      </c>
      <c r="BD9" s="177"/>
      <c r="BF9" s="176"/>
    </row>
    <row r="10" spans="1:58" x14ac:dyDescent="0.2">
      <c r="A10" s="174">
        <f t="shared" ref="A10:A15" si="3">A9+1</f>
        <v>2</v>
      </c>
      <c r="B10" s="141">
        <v>2.5</v>
      </c>
      <c r="C10" s="141">
        <v>16</v>
      </c>
      <c r="D10" s="141">
        <v>-1.6</v>
      </c>
      <c r="E10" s="175">
        <f t="shared" si="0"/>
        <v>17.600000000000001</v>
      </c>
      <c r="F10" s="141">
        <v>-4.5</v>
      </c>
      <c r="G10" s="141">
        <v>0.5</v>
      </c>
      <c r="H10" s="141">
        <v>5</v>
      </c>
      <c r="I10" s="141">
        <v>5.7</v>
      </c>
      <c r="J10" s="141">
        <v>4.4000000000000004</v>
      </c>
      <c r="K10" s="141">
        <v>-2.4</v>
      </c>
      <c r="L10" s="176">
        <v>71</v>
      </c>
      <c r="M10" s="176">
        <v>85</v>
      </c>
      <c r="N10" s="176">
        <v>45</v>
      </c>
      <c r="O10" s="141">
        <v>864.5</v>
      </c>
      <c r="P10" s="141">
        <v>865.3</v>
      </c>
      <c r="Q10" s="141">
        <v>863.8</v>
      </c>
      <c r="R10" s="175">
        <f t="shared" si="1"/>
        <v>1.5</v>
      </c>
      <c r="S10" s="141">
        <v>1022.4</v>
      </c>
      <c r="T10" s="141">
        <v>1023.7</v>
      </c>
      <c r="U10" s="141">
        <v>1020.5</v>
      </c>
      <c r="V10" s="175">
        <f t="shared" si="2"/>
        <v>3.2000000000000455</v>
      </c>
      <c r="W10" s="176">
        <v>2</v>
      </c>
      <c r="X10" s="176">
        <v>10</v>
      </c>
      <c r="Y10" s="176">
        <v>2</v>
      </c>
      <c r="Z10" s="178">
        <v>9.3000000000000007</v>
      </c>
      <c r="AA10" s="141">
        <v>0</v>
      </c>
      <c r="AB10" s="120">
        <v>2.2000000000000002</v>
      </c>
      <c r="AC10" s="120"/>
      <c r="AD10" s="120"/>
      <c r="AE10" s="120"/>
      <c r="AF10" s="120"/>
      <c r="AG10" s="120"/>
      <c r="AH10" s="120"/>
      <c r="AI10" s="120"/>
      <c r="AJ10" s="120"/>
      <c r="AK10" s="120" t="s">
        <v>80</v>
      </c>
      <c r="AL10" s="120" t="s">
        <v>80</v>
      </c>
      <c r="AM10" s="118"/>
      <c r="AN10" s="118"/>
      <c r="AO10" s="118"/>
      <c r="AP10" s="118"/>
      <c r="AQ10" s="118"/>
      <c r="AR10" s="118"/>
      <c r="AS10" s="118"/>
      <c r="AT10" s="118"/>
      <c r="AU10" s="118"/>
      <c r="AV10" s="118"/>
      <c r="AW10" s="118"/>
      <c r="AX10" s="118"/>
      <c r="AY10" s="46" t="s">
        <v>85</v>
      </c>
      <c r="AZ10" s="43">
        <v>0</v>
      </c>
      <c r="BA10" s="45" t="s">
        <v>85</v>
      </c>
      <c r="BB10" s="44">
        <v>0</v>
      </c>
      <c r="BC10" s="119">
        <v>0</v>
      </c>
      <c r="BD10" s="177"/>
      <c r="BF10" s="179"/>
    </row>
    <row r="11" spans="1:58" x14ac:dyDescent="0.2">
      <c r="A11" s="174">
        <f t="shared" si="3"/>
        <v>3</v>
      </c>
      <c r="B11" s="141">
        <v>8.3000000000000007</v>
      </c>
      <c r="C11" s="141">
        <v>16.600000000000001</v>
      </c>
      <c r="D11" s="141">
        <v>1.2</v>
      </c>
      <c r="E11" s="175">
        <f t="shared" si="0"/>
        <v>15.400000000000002</v>
      </c>
      <c r="F11" s="141">
        <v>-1.6</v>
      </c>
      <c r="G11" s="141">
        <v>5.8</v>
      </c>
      <c r="H11" s="141">
        <v>4.9000000000000004</v>
      </c>
      <c r="I11" s="141">
        <v>5.3</v>
      </c>
      <c r="J11" s="141">
        <v>4.4000000000000004</v>
      </c>
      <c r="K11" s="141">
        <v>-2.7</v>
      </c>
      <c r="L11" s="176">
        <v>33</v>
      </c>
      <c r="M11" s="176">
        <v>51</v>
      </c>
      <c r="N11" s="176">
        <v>25</v>
      </c>
      <c r="O11" s="141">
        <v>864.4</v>
      </c>
      <c r="P11" s="141">
        <v>865.5</v>
      </c>
      <c r="Q11" s="141">
        <v>863.8</v>
      </c>
      <c r="R11" s="175">
        <f t="shared" si="1"/>
        <v>1.7000000000000455</v>
      </c>
      <c r="S11" s="141">
        <v>1017.1</v>
      </c>
      <c r="T11" s="141">
        <v>1018.2</v>
      </c>
      <c r="U11" s="141">
        <v>1016.2</v>
      </c>
      <c r="V11" s="175">
        <f t="shared" si="2"/>
        <v>2</v>
      </c>
      <c r="W11" s="176"/>
      <c r="X11" s="176">
        <v>10</v>
      </c>
      <c r="Y11" s="176">
        <v>2</v>
      </c>
      <c r="Z11" s="178">
        <v>9</v>
      </c>
      <c r="AA11" s="141">
        <v>0</v>
      </c>
      <c r="AB11" s="120">
        <v>2.1</v>
      </c>
      <c r="AC11" s="120"/>
      <c r="AD11" s="120"/>
      <c r="AE11" s="120"/>
      <c r="AF11" s="120"/>
      <c r="AG11" s="120"/>
      <c r="AH11" s="120"/>
      <c r="AI11" s="120"/>
      <c r="AJ11" s="120"/>
      <c r="AK11" s="120"/>
      <c r="AL11" s="120"/>
      <c r="AM11" s="118"/>
      <c r="AN11" s="118"/>
      <c r="AO11" s="118"/>
      <c r="AP11" s="118"/>
      <c r="AQ11" s="118"/>
      <c r="AR11" s="118"/>
      <c r="AS11" s="118"/>
      <c r="AT11" s="118"/>
      <c r="AU11" s="118"/>
      <c r="AV11" s="118"/>
      <c r="AW11" s="118"/>
      <c r="AX11" s="118"/>
      <c r="AY11" s="46">
        <v>23</v>
      </c>
      <c r="AZ11" s="43">
        <v>2.5</v>
      </c>
      <c r="BA11" s="45">
        <v>23</v>
      </c>
      <c r="BB11" s="44">
        <v>4.2</v>
      </c>
      <c r="BC11" s="119">
        <v>1</v>
      </c>
      <c r="BD11" s="177"/>
      <c r="BF11" s="180"/>
    </row>
    <row r="12" spans="1:58" x14ac:dyDescent="0.2">
      <c r="A12" s="174">
        <f t="shared" si="3"/>
        <v>4</v>
      </c>
      <c r="B12" s="141">
        <v>6.7</v>
      </c>
      <c r="C12" s="141">
        <v>14.7</v>
      </c>
      <c r="D12" s="141">
        <v>-2</v>
      </c>
      <c r="E12" s="175">
        <f t="shared" si="0"/>
        <v>16.7</v>
      </c>
      <c r="F12" s="141">
        <v>-4.2</v>
      </c>
      <c r="G12" s="141">
        <v>2.6</v>
      </c>
      <c r="H12" s="141">
        <v>5.0999999999999996</v>
      </c>
      <c r="I12" s="141">
        <v>5.7</v>
      </c>
      <c r="J12" s="141">
        <v>4.4000000000000004</v>
      </c>
      <c r="K12" s="141">
        <v>-2.4</v>
      </c>
      <c r="L12" s="176">
        <v>55</v>
      </c>
      <c r="M12" s="176">
        <v>98</v>
      </c>
      <c r="N12" s="176">
        <v>32</v>
      </c>
      <c r="O12" s="141">
        <v>867.3</v>
      </c>
      <c r="P12" s="141">
        <v>869.3</v>
      </c>
      <c r="Q12" s="141">
        <v>865.4</v>
      </c>
      <c r="R12" s="175">
        <f t="shared" si="1"/>
        <v>3.8999999999999773</v>
      </c>
      <c r="S12" s="141">
        <v>1022.7</v>
      </c>
      <c r="T12" s="141">
        <v>1027.4000000000001</v>
      </c>
      <c r="U12" s="141">
        <v>1018.8</v>
      </c>
      <c r="V12" s="175">
        <f t="shared" si="2"/>
        <v>8.6000000000001364</v>
      </c>
      <c r="W12" s="176"/>
      <c r="X12" s="176">
        <v>10</v>
      </c>
      <c r="Y12" s="176">
        <v>2</v>
      </c>
      <c r="Z12" s="178">
        <v>9</v>
      </c>
      <c r="AA12" s="141">
        <v>0</v>
      </c>
      <c r="AB12" s="120">
        <v>1.48</v>
      </c>
      <c r="AC12" s="120"/>
      <c r="AD12" s="120"/>
      <c r="AE12" s="120"/>
      <c r="AF12" s="120"/>
      <c r="AG12" s="120"/>
      <c r="AH12" s="120" t="s">
        <v>80</v>
      </c>
      <c r="AI12" s="120" t="s">
        <v>86</v>
      </c>
      <c r="AJ12" s="120"/>
      <c r="AK12" s="120" t="s">
        <v>80</v>
      </c>
      <c r="AL12" s="120" t="s">
        <v>80</v>
      </c>
      <c r="AM12" s="17"/>
      <c r="AN12" s="118"/>
      <c r="AO12" s="118"/>
      <c r="AP12" s="118"/>
      <c r="AQ12" s="118"/>
      <c r="AR12" s="118"/>
      <c r="AS12" s="118"/>
      <c r="AT12" s="118"/>
      <c r="AU12" s="118"/>
      <c r="AV12" s="118"/>
      <c r="AW12" s="118"/>
      <c r="AX12" s="118"/>
      <c r="AY12" s="46">
        <v>68</v>
      </c>
      <c r="AZ12" s="181">
        <v>1.1000000000000001</v>
      </c>
      <c r="BA12" s="45">
        <v>68</v>
      </c>
      <c r="BB12" s="84">
        <v>5.3</v>
      </c>
      <c r="BC12" s="119">
        <v>1.1000000000000001</v>
      </c>
      <c r="BD12" s="177"/>
      <c r="BF12" s="180"/>
    </row>
    <row r="13" spans="1:58" x14ac:dyDescent="0.2">
      <c r="A13" s="174">
        <f t="shared" si="3"/>
        <v>5</v>
      </c>
      <c r="B13" s="141">
        <v>7.7</v>
      </c>
      <c r="C13" s="141">
        <v>17</v>
      </c>
      <c r="D13" s="141">
        <v>-0.6</v>
      </c>
      <c r="E13" s="175">
        <v>17.600000000000001</v>
      </c>
      <c r="F13" s="141">
        <v>-2.5</v>
      </c>
      <c r="G13" s="141">
        <v>4.3</v>
      </c>
      <c r="H13" s="141">
        <v>6.6</v>
      </c>
      <c r="I13" s="141">
        <v>8.5</v>
      </c>
      <c r="J13" s="141">
        <v>4.5</v>
      </c>
      <c r="K13" s="141">
        <v>1</v>
      </c>
      <c r="L13" s="176">
        <v>64</v>
      </c>
      <c r="M13" s="176">
        <v>84</v>
      </c>
      <c r="N13" s="176">
        <v>43</v>
      </c>
      <c r="O13" s="141">
        <v>865.7</v>
      </c>
      <c r="P13" s="141">
        <v>867.4</v>
      </c>
      <c r="Q13" s="141">
        <v>862.9</v>
      </c>
      <c r="R13" s="175">
        <f t="shared" si="1"/>
        <v>4.5</v>
      </c>
      <c r="S13" s="141">
        <v>1020.6</v>
      </c>
      <c r="T13" s="141">
        <v>1025.3</v>
      </c>
      <c r="U13" s="141">
        <v>1014.4</v>
      </c>
      <c r="V13" s="175">
        <f t="shared" si="2"/>
        <v>10.899999999999977</v>
      </c>
      <c r="W13" s="176">
        <v>2</v>
      </c>
      <c r="X13" s="176">
        <v>10</v>
      </c>
      <c r="Y13" s="176">
        <v>2</v>
      </c>
      <c r="Z13" s="141">
        <v>8.8000000000000007</v>
      </c>
      <c r="AA13" s="141">
        <v>0</v>
      </c>
      <c r="AB13" s="120">
        <v>2.81</v>
      </c>
      <c r="AC13" s="120"/>
      <c r="AD13" s="120"/>
      <c r="AE13" s="120"/>
      <c r="AF13" s="120"/>
      <c r="AG13" s="120"/>
      <c r="AH13" s="120"/>
      <c r="AI13" s="120"/>
      <c r="AJ13" s="120"/>
      <c r="AK13" s="120" t="s">
        <v>80</v>
      </c>
      <c r="AL13" s="120" t="s">
        <v>80</v>
      </c>
      <c r="AM13" s="118"/>
      <c r="AN13" s="118"/>
      <c r="AO13" s="118"/>
      <c r="AP13" s="118"/>
      <c r="AQ13" s="118"/>
      <c r="AR13" s="118"/>
      <c r="AS13" s="118"/>
      <c r="AT13" s="118"/>
      <c r="AU13" s="118"/>
      <c r="AV13" s="118"/>
      <c r="AW13" s="118"/>
      <c r="AX13" s="118"/>
      <c r="AY13" s="46">
        <v>68</v>
      </c>
      <c r="AZ13" s="43">
        <v>0.6</v>
      </c>
      <c r="BA13" s="45">
        <v>68</v>
      </c>
      <c r="BB13" s="44">
        <v>3.6</v>
      </c>
      <c r="BC13" s="119">
        <v>0.6</v>
      </c>
      <c r="BD13" s="177"/>
      <c r="BF13" s="180"/>
    </row>
    <row r="14" spans="1:58" x14ac:dyDescent="0.2">
      <c r="A14" s="174">
        <f t="shared" si="3"/>
        <v>6</v>
      </c>
      <c r="B14" s="141">
        <v>10.6</v>
      </c>
      <c r="C14" s="141">
        <v>19.899999999999999</v>
      </c>
      <c r="D14" s="141">
        <v>1.6</v>
      </c>
      <c r="E14" s="175">
        <f t="shared" si="0"/>
        <v>18.299999999999997</v>
      </c>
      <c r="F14" s="141">
        <v>-2</v>
      </c>
      <c r="G14" s="141">
        <v>5.8</v>
      </c>
      <c r="H14" s="141">
        <v>6.5</v>
      </c>
      <c r="I14" s="141">
        <v>7.6</v>
      </c>
      <c r="J14" s="141">
        <v>4.8</v>
      </c>
      <c r="K14" s="141">
        <v>0.7</v>
      </c>
      <c r="L14" s="176">
        <v>56</v>
      </c>
      <c r="M14" s="176">
        <v>87</v>
      </c>
      <c r="N14" s="176">
        <v>23</v>
      </c>
      <c r="O14" s="141">
        <v>862.9</v>
      </c>
      <c r="P14" s="141">
        <v>864.7</v>
      </c>
      <c r="Q14" s="141">
        <v>860.1</v>
      </c>
      <c r="R14" s="175">
        <f t="shared" si="1"/>
        <v>4.6000000000000227</v>
      </c>
      <c r="S14" s="141">
        <v>1015.6</v>
      </c>
      <c r="T14" s="141">
        <v>1020.2</v>
      </c>
      <c r="U14" s="141">
        <v>1010.4</v>
      </c>
      <c r="V14" s="175">
        <f t="shared" si="2"/>
        <v>9.8000000000000682</v>
      </c>
      <c r="W14" s="176"/>
      <c r="X14" s="176">
        <v>10</v>
      </c>
      <c r="Y14" s="176">
        <v>2</v>
      </c>
      <c r="Z14" s="178">
        <v>9.3000000000000007</v>
      </c>
      <c r="AA14" s="141">
        <v>0</v>
      </c>
      <c r="AB14" s="120">
        <v>2.54</v>
      </c>
      <c r="AC14" s="120"/>
      <c r="AD14" s="120"/>
      <c r="AE14" s="120"/>
      <c r="AF14" s="120"/>
      <c r="AG14" s="120"/>
      <c r="AH14" s="120"/>
      <c r="AI14" s="120"/>
      <c r="AJ14" s="120"/>
      <c r="AK14" s="120"/>
      <c r="AL14" s="120"/>
      <c r="AM14" s="118"/>
      <c r="AN14" s="118"/>
      <c r="AO14" s="118"/>
      <c r="AP14" s="118"/>
      <c r="AQ14" s="118"/>
      <c r="AR14" s="118"/>
      <c r="AS14" s="118"/>
      <c r="AT14" s="118"/>
      <c r="AU14" s="118"/>
      <c r="AV14" s="118"/>
      <c r="AW14" s="118"/>
      <c r="AX14" s="118"/>
      <c r="AY14" s="46" t="s">
        <v>81</v>
      </c>
      <c r="AZ14" s="43">
        <v>1.4</v>
      </c>
      <c r="BA14" s="45">
        <v>23</v>
      </c>
      <c r="BB14" s="44">
        <v>4.2</v>
      </c>
      <c r="BC14" s="119">
        <v>1.6</v>
      </c>
      <c r="BD14" s="182"/>
      <c r="BF14" s="180"/>
    </row>
    <row r="15" spans="1:58" x14ac:dyDescent="0.2">
      <c r="A15" s="174">
        <f t="shared" si="3"/>
        <v>7</v>
      </c>
      <c r="B15" s="141">
        <v>7</v>
      </c>
      <c r="C15" s="141">
        <v>14.4</v>
      </c>
      <c r="D15" s="141">
        <v>1</v>
      </c>
      <c r="E15" s="175">
        <f t="shared" si="0"/>
        <v>13.4</v>
      </c>
      <c r="F15" s="141">
        <v>-2.5</v>
      </c>
      <c r="G15" s="141">
        <v>2.8</v>
      </c>
      <c r="H15" s="141">
        <v>4.9000000000000004</v>
      </c>
      <c r="I15" s="141">
        <v>5.7</v>
      </c>
      <c r="J15" s="141">
        <v>4.3</v>
      </c>
      <c r="K15" s="141">
        <v>-2.6</v>
      </c>
      <c r="L15" s="176">
        <v>51</v>
      </c>
      <c r="M15" s="176">
        <v>75</v>
      </c>
      <c r="N15" s="176">
        <v>30</v>
      </c>
      <c r="O15" s="141">
        <v>863.1</v>
      </c>
      <c r="P15" s="141">
        <v>864.7</v>
      </c>
      <c r="Q15" s="141">
        <v>861.6</v>
      </c>
      <c r="R15" s="175">
        <f t="shared" si="1"/>
        <v>3.1000000000000227</v>
      </c>
      <c r="S15" s="141">
        <v>1016.6</v>
      </c>
      <c r="T15" s="141">
        <v>1020.7</v>
      </c>
      <c r="U15" s="141">
        <v>1012.6</v>
      </c>
      <c r="V15" s="175">
        <f t="shared" si="2"/>
        <v>8.1000000000000227</v>
      </c>
      <c r="W15" s="176">
        <v>1</v>
      </c>
      <c r="X15" s="176">
        <v>10</v>
      </c>
      <c r="Y15" s="176">
        <v>2</v>
      </c>
      <c r="Z15" s="141">
        <v>9.3000000000000007</v>
      </c>
      <c r="AA15" s="141">
        <v>0</v>
      </c>
      <c r="AB15" s="120">
        <v>2.29</v>
      </c>
      <c r="AC15" s="120"/>
      <c r="AD15" s="120"/>
      <c r="AE15" s="120"/>
      <c r="AF15" s="120"/>
      <c r="AG15" s="120"/>
      <c r="AH15" s="120"/>
      <c r="AI15" s="120"/>
      <c r="AJ15" s="120"/>
      <c r="AK15" s="120"/>
      <c r="AL15" s="120"/>
      <c r="AM15" s="118"/>
      <c r="AN15" s="118"/>
      <c r="AO15" s="118"/>
      <c r="AP15" s="118"/>
      <c r="AQ15" s="118"/>
      <c r="AR15" s="118"/>
      <c r="AS15" s="118"/>
      <c r="AT15" s="118"/>
      <c r="AU15" s="118"/>
      <c r="AV15" s="118"/>
      <c r="AW15" s="118"/>
      <c r="AX15" s="118"/>
      <c r="AY15" s="46">
        <v>68</v>
      </c>
      <c r="AZ15" s="138">
        <v>1.8</v>
      </c>
      <c r="BA15" s="45">
        <v>68</v>
      </c>
      <c r="BB15" s="44">
        <v>7.3</v>
      </c>
      <c r="BC15" s="119">
        <v>1.7</v>
      </c>
      <c r="BD15" s="46"/>
      <c r="BF15" s="180"/>
    </row>
    <row r="16" spans="1:58" x14ac:dyDescent="0.2">
      <c r="A16" s="174">
        <v>8</v>
      </c>
      <c r="B16" s="141">
        <v>-0.4</v>
      </c>
      <c r="C16" s="141">
        <v>5.3</v>
      </c>
      <c r="D16" s="141">
        <v>-6</v>
      </c>
      <c r="E16" s="175">
        <f t="shared" si="0"/>
        <v>11.3</v>
      </c>
      <c r="F16" s="141">
        <v>-7.5</v>
      </c>
      <c r="G16" s="141">
        <v>-2.2000000000000002</v>
      </c>
      <c r="H16" s="141">
        <v>3.6</v>
      </c>
      <c r="I16" s="141">
        <v>4.4000000000000004</v>
      </c>
      <c r="J16" s="141">
        <v>2.9</v>
      </c>
      <c r="K16" s="141">
        <v>-6.5</v>
      </c>
      <c r="L16" s="176">
        <v>59</v>
      </c>
      <c r="M16" s="176">
        <v>76</v>
      </c>
      <c r="N16" s="176">
        <v>41</v>
      </c>
      <c r="O16" s="141">
        <v>868.4</v>
      </c>
      <c r="P16" s="141">
        <v>871.5</v>
      </c>
      <c r="Q16" s="141">
        <v>865.4</v>
      </c>
      <c r="R16" s="175">
        <f t="shared" si="1"/>
        <v>6.1000000000000227</v>
      </c>
      <c r="S16" s="141">
        <v>1026.8</v>
      </c>
      <c r="T16" s="141">
        <v>1032.3</v>
      </c>
      <c r="U16" s="141">
        <v>1019.2</v>
      </c>
      <c r="V16" s="175">
        <f t="shared" si="2"/>
        <v>13.099999999999909</v>
      </c>
      <c r="W16" s="176">
        <v>1</v>
      </c>
      <c r="X16" s="176">
        <v>10</v>
      </c>
      <c r="Y16" s="176">
        <v>2</v>
      </c>
      <c r="Z16" s="141">
        <v>6.4</v>
      </c>
      <c r="AA16" s="141">
        <v>0</v>
      </c>
      <c r="AB16" s="120">
        <v>3.48</v>
      </c>
      <c r="AC16" s="120"/>
      <c r="AD16" s="120"/>
      <c r="AE16" s="120"/>
      <c r="AF16" s="120"/>
      <c r="AG16" s="120"/>
      <c r="AH16" s="120"/>
      <c r="AI16" s="120"/>
      <c r="AJ16" s="120"/>
      <c r="AK16" s="120" t="s">
        <v>80</v>
      </c>
      <c r="AL16" s="120" t="s">
        <v>80</v>
      </c>
      <c r="AM16" s="17"/>
      <c r="AN16" s="118"/>
      <c r="AO16" s="118"/>
      <c r="AP16" s="118"/>
      <c r="AQ16" s="118"/>
      <c r="AR16" s="118"/>
      <c r="AS16" s="118"/>
      <c r="AT16" s="118"/>
      <c r="AU16" s="118"/>
      <c r="AV16" s="118"/>
      <c r="AW16" s="118"/>
      <c r="AX16" s="118"/>
      <c r="AY16" s="46">
        <v>360</v>
      </c>
      <c r="AZ16" s="183">
        <v>2.4</v>
      </c>
      <c r="BA16" s="45">
        <v>45</v>
      </c>
      <c r="BB16" s="44">
        <v>5</v>
      </c>
      <c r="BC16" s="119">
        <v>2.5</v>
      </c>
      <c r="BD16" s="46"/>
      <c r="BF16" s="180"/>
    </row>
    <row r="17" spans="1:58" x14ac:dyDescent="0.2">
      <c r="A17" s="174">
        <f>A16+1</f>
        <v>9</v>
      </c>
      <c r="B17" s="141">
        <v>6.4</v>
      </c>
      <c r="C17" s="141">
        <v>10.9</v>
      </c>
      <c r="D17" s="141">
        <v>-6.6</v>
      </c>
      <c r="E17" s="175">
        <f t="shared" si="0"/>
        <v>17.5</v>
      </c>
      <c r="F17" s="141">
        <v>-9.5</v>
      </c>
      <c r="G17" s="141">
        <v>-0.4</v>
      </c>
      <c r="H17" s="141">
        <v>3.9</v>
      </c>
      <c r="I17" s="141">
        <v>5.0999999999999996</v>
      </c>
      <c r="J17" s="141">
        <v>3.2</v>
      </c>
      <c r="K17" s="141">
        <v>-6.2</v>
      </c>
      <c r="L17" s="176">
        <v>54</v>
      </c>
      <c r="M17" s="176">
        <v>87</v>
      </c>
      <c r="N17" s="176">
        <v>26</v>
      </c>
      <c r="O17" s="141">
        <v>869.6</v>
      </c>
      <c r="P17" s="141">
        <v>870.8</v>
      </c>
      <c r="Q17" s="141">
        <v>868.5</v>
      </c>
      <c r="R17" s="175">
        <f t="shared" si="1"/>
        <v>2.2999999999999545</v>
      </c>
      <c r="S17" s="141">
        <v>1029.0999999999999</v>
      </c>
      <c r="T17" s="141">
        <v>1033.4000000000001</v>
      </c>
      <c r="U17" s="141">
        <v>1023.6</v>
      </c>
      <c r="V17" s="175">
        <f t="shared" si="2"/>
        <v>9.8000000000000682</v>
      </c>
      <c r="W17" s="176">
        <v>5</v>
      </c>
      <c r="X17" s="176">
        <v>10</v>
      </c>
      <c r="Y17" s="176">
        <v>2</v>
      </c>
      <c r="Z17" s="141">
        <v>6.5</v>
      </c>
      <c r="AA17" s="141">
        <v>0</v>
      </c>
      <c r="AB17" s="120">
        <v>1.47</v>
      </c>
      <c r="AC17" s="120"/>
      <c r="AD17" s="120"/>
      <c r="AE17" s="120"/>
      <c r="AF17" s="120"/>
      <c r="AG17" s="120"/>
      <c r="AH17" s="120"/>
      <c r="AI17" s="120"/>
      <c r="AJ17" s="120"/>
      <c r="AK17" s="120" t="s">
        <v>80</v>
      </c>
      <c r="AL17" s="120" t="s">
        <v>80</v>
      </c>
      <c r="AM17" s="118"/>
      <c r="AN17" s="118"/>
      <c r="AO17" s="118"/>
      <c r="AP17" s="118"/>
      <c r="AQ17" s="118"/>
      <c r="AR17" s="118"/>
      <c r="AS17" s="118"/>
      <c r="AT17" s="118"/>
      <c r="AU17" s="118"/>
      <c r="AV17" s="118"/>
      <c r="AW17" s="118"/>
      <c r="AX17" s="118"/>
      <c r="AY17" s="184" t="s">
        <v>85</v>
      </c>
      <c r="AZ17" s="43">
        <v>0.6</v>
      </c>
      <c r="BA17" s="45">
        <v>338</v>
      </c>
      <c r="BB17" s="183">
        <v>3.1</v>
      </c>
      <c r="BC17" s="43">
        <v>0.6</v>
      </c>
      <c r="BD17" s="46"/>
      <c r="BF17" s="180"/>
    </row>
    <row r="18" spans="1:58" s="197" customFormat="1" x14ac:dyDescent="0.2">
      <c r="A18" s="185">
        <f>A17+1</f>
        <v>10</v>
      </c>
      <c r="B18" s="186">
        <v>2.8</v>
      </c>
      <c r="C18" s="186">
        <v>13</v>
      </c>
      <c r="D18" s="186">
        <v>-6.8</v>
      </c>
      <c r="E18" s="187">
        <f t="shared" si="0"/>
        <v>19.8</v>
      </c>
      <c r="F18" s="186">
        <v>-9</v>
      </c>
      <c r="G18" s="186">
        <v>-2.9</v>
      </c>
      <c r="H18" s="186">
        <v>3.4</v>
      </c>
      <c r="I18" s="186">
        <v>4.4000000000000004</v>
      </c>
      <c r="J18" s="186">
        <v>3.1</v>
      </c>
      <c r="K18" s="186">
        <v>-6.2</v>
      </c>
      <c r="L18" s="188">
        <v>68</v>
      </c>
      <c r="M18" s="188">
        <v>89</v>
      </c>
      <c r="N18" s="188">
        <v>36</v>
      </c>
      <c r="O18" s="186">
        <v>870</v>
      </c>
      <c r="P18" s="186">
        <v>871.2</v>
      </c>
      <c r="Q18" s="186">
        <v>868.7</v>
      </c>
      <c r="R18" s="187">
        <f t="shared" si="1"/>
        <v>2.5</v>
      </c>
      <c r="S18" s="186">
        <v>1031.3</v>
      </c>
      <c r="T18" s="186">
        <v>1032.9000000000001</v>
      </c>
      <c r="U18" s="186">
        <v>1028.5</v>
      </c>
      <c r="V18" s="187">
        <v>4.4000000000000004</v>
      </c>
      <c r="W18" s="188">
        <v>3</v>
      </c>
      <c r="X18" s="176">
        <v>10</v>
      </c>
      <c r="Y18" s="176">
        <v>2</v>
      </c>
      <c r="Z18" s="186">
        <v>5.8</v>
      </c>
      <c r="AA18" s="186">
        <v>0</v>
      </c>
      <c r="AB18" s="189">
        <v>2</v>
      </c>
      <c r="AC18" s="189"/>
      <c r="AD18" s="189"/>
      <c r="AE18" s="189"/>
      <c r="AF18" s="189"/>
      <c r="AG18" s="189"/>
      <c r="AH18" s="189"/>
      <c r="AI18" s="189"/>
      <c r="AJ18" s="189"/>
      <c r="AK18" s="189" t="s">
        <v>80</v>
      </c>
      <c r="AL18" s="189" t="s">
        <v>80</v>
      </c>
      <c r="AM18" s="190"/>
      <c r="AN18" s="191"/>
      <c r="AO18" s="191"/>
      <c r="AP18" s="191"/>
      <c r="AQ18" s="191"/>
      <c r="AR18" s="191"/>
      <c r="AS18" s="191"/>
      <c r="AT18" s="191"/>
      <c r="AU18" s="191"/>
      <c r="AV18" s="191"/>
      <c r="AW18" s="191"/>
      <c r="AX18" s="190"/>
      <c r="AY18" s="192" t="s">
        <v>85</v>
      </c>
      <c r="AZ18" s="193">
        <v>0</v>
      </c>
      <c r="BA18" s="194">
        <v>68</v>
      </c>
      <c r="BB18" s="195">
        <v>1.4</v>
      </c>
      <c r="BC18" s="193">
        <v>0</v>
      </c>
      <c r="BD18" s="196"/>
      <c r="BF18" s="198"/>
    </row>
    <row r="19" spans="1:58" x14ac:dyDescent="0.2">
      <c r="A19" s="174">
        <f>A18+1</f>
        <v>11</v>
      </c>
      <c r="B19" s="141">
        <v>6.7</v>
      </c>
      <c r="C19" s="141">
        <v>15</v>
      </c>
      <c r="D19" s="141">
        <v>-1.4</v>
      </c>
      <c r="E19" s="175">
        <f t="shared" si="0"/>
        <v>16.399999999999999</v>
      </c>
      <c r="F19" s="141">
        <v>-4.3</v>
      </c>
      <c r="G19" s="141">
        <v>1.9</v>
      </c>
      <c r="H19" s="141">
        <v>4.4000000000000004</v>
      </c>
      <c r="I19" s="141">
        <v>5.2</v>
      </c>
      <c r="J19" s="141">
        <v>3.6</v>
      </c>
      <c r="K19" s="141">
        <v>-4.2</v>
      </c>
      <c r="L19" s="176">
        <v>47</v>
      </c>
      <c r="M19" s="176">
        <v>74</v>
      </c>
      <c r="N19" s="176">
        <v>27</v>
      </c>
      <c r="O19" s="141">
        <v>867.5</v>
      </c>
      <c r="P19" s="141">
        <v>869.8</v>
      </c>
      <c r="Q19" s="141">
        <v>865.3</v>
      </c>
      <c r="R19" s="175">
        <f t="shared" si="1"/>
        <v>4.5</v>
      </c>
      <c r="S19" s="141">
        <v>1022.6</v>
      </c>
      <c r="T19" s="141">
        <v>1026.5999999999999</v>
      </c>
      <c r="U19" s="141">
        <v>1019</v>
      </c>
      <c r="V19" s="175">
        <f t="shared" si="2"/>
        <v>7.5999999999999091</v>
      </c>
      <c r="W19" s="176">
        <v>3</v>
      </c>
      <c r="X19" s="176">
        <v>10</v>
      </c>
      <c r="Y19" s="176">
        <v>2</v>
      </c>
      <c r="Z19" s="141">
        <v>9.4</v>
      </c>
      <c r="AA19" s="141">
        <v>0</v>
      </c>
      <c r="AB19" s="120">
        <v>2.4500000000000002</v>
      </c>
      <c r="AC19" s="120"/>
      <c r="AD19" s="120"/>
      <c r="AE19" s="120"/>
      <c r="AF19" s="120"/>
      <c r="AG19" s="120"/>
      <c r="AH19" s="120"/>
      <c r="AI19" s="120"/>
      <c r="AJ19" s="120"/>
      <c r="AK19" s="120"/>
      <c r="AL19" s="120" t="s">
        <v>80</v>
      </c>
      <c r="AM19" s="118"/>
      <c r="AN19" s="118"/>
      <c r="AO19" s="118"/>
      <c r="AP19" s="118"/>
      <c r="AQ19" s="118"/>
      <c r="AR19" s="118"/>
      <c r="AS19" s="118"/>
      <c r="AT19" s="118"/>
      <c r="AU19" s="118"/>
      <c r="AV19" s="118"/>
      <c r="AW19" s="118"/>
      <c r="AX19" s="118"/>
      <c r="AY19" s="169">
        <v>23</v>
      </c>
      <c r="AZ19" s="43">
        <v>0.7</v>
      </c>
      <c r="BA19" s="45">
        <v>23</v>
      </c>
      <c r="BB19" s="44">
        <v>5.3</v>
      </c>
      <c r="BC19" s="43">
        <v>0.8</v>
      </c>
      <c r="BD19" s="46"/>
      <c r="BE19" s="197"/>
      <c r="BF19" s="180"/>
    </row>
    <row r="20" spans="1:58" x14ac:dyDescent="0.2">
      <c r="A20" s="199">
        <v>12</v>
      </c>
      <c r="B20" s="141">
        <v>5.8</v>
      </c>
      <c r="C20" s="141">
        <v>15.2</v>
      </c>
      <c r="D20" s="141">
        <v>-1.4</v>
      </c>
      <c r="E20" s="175">
        <f t="shared" si="0"/>
        <v>16.599999999999998</v>
      </c>
      <c r="F20" s="141">
        <v>-5</v>
      </c>
      <c r="G20" s="141">
        <v>0.9</v>
      </c>
      <c r="H20" s="141">
        <v>3.8</v>
      </c>
      <c r="I20" s="141">
        <v>4.4000000000000004</v>
      </c>
      <c r="J20" s="141">
        <v>3.2</v>
      </c>
      <c r="K20" s="141">
        <v>-5.9</v>
      </c>
      <c r="L20" s="176">
        <v>42</v>
      </c>
      <c r="M20" s="176">
        <v>68</v>
      </c>
      <c r="N20" s="176">
        <v>23</v>
      </c>
      <c r="O20" s="141">
        <v>869.7</v>
      </c>
      <c r="P20" s="141">
        <v>871.5</v>
      </c>
      <c r="Q20" s="141">
        <v>867.9</v>
      </c>
      <c r="R20" s="175">
        <f t="shared" si="1"/>
        <v>3.6000000000000227</v>
      </c>
      <c r="S20" s="141">
        <v>1025.5</v>
      </c>
      <c r="T20" s="141">
        <v>1030.2</v>
      </c>
      <c r="U20" s="141">
        <v>1022</v>
      </c>
      <c r="V20" s="175">
        <f t="shared" si="2"/>
        <v>8.2000000000000455</v>
      </c>
      <c r="W20" s="176">
        <v>1</v>
      </c>
      <c r="X20" s="176">
        <v>10</v>
      </c>
      <c r="Y20" s="176">
        <v>2</v>
      </c>
      <c r="Z20" s="141">
        <v>9.3000000000000007</v>
      </c>
      <c r="AA20" s="141">
        <v>0</v>
      </c>
      <c r="AB20" s="120">
        <v>2.5</v>
      </c>
      <c r="AC20" s="120"/>
      <c r="AD20" s="120"/>
      <c r="AE20" s="120"/>
      <c r="AF20" s="120"/>
      <c r="AG20" s="120"/>
      <c r="AH20" s="120"/>
      <c r="AI20" s="120"/>
      <c r="AJ20" s="120"/>
      <c r="AK20" s="120"/>
      <c r="AL20" s="120"/>
      <c r="AM20" s="118"/>
      <c r="AN20" s="118"/>
      <c r="AO20" s="118"/>
      <c r="AP20" s="118"/>
      <c r="AQ20" s="118"/>
      <c r="AR20" s="118"/>
      <c r="AS20" s="118"/>
      <c r="AT20" s="118"/>
      <c r="AU20" s="118"/>
      <c r="AV20" s="118"/>
      <c r="AW20" s="118"/>
      <c r="AX20" s="118"/>
      <c r="AY20" s="169">
        <v>68</v>
      </c>
      <c r="AZ20" s="43">
        <v>0.5</v>
      </c>
      <c r="BA20" s="45">
        <v>68</v>
      </c>
      <c r="BB20" s="44">
        <v>4.5</v>
      </c>
      <c r="BC20" s="43">
        <v>0.5</v>
      </c>
      <c r="BD20" s="46"/>
      <c r="BE20" s="197"/>
      <c r="BF20" s="180"/>
    </row>
    <row r="21" spans="1:58" x14ac:dyDescent="0.2">
      <c r="A21" s="199">
        <v>13</v>
      </c>
      <c r="B21" s="141">
        <v>7.8</v>
      </c>
      <c r="C21" s="141">
        <v>17.3</v>
      </c>
      <c r="D21" s="141">
        <v>-2</v>
      </c>
      <c r="E21" s="175">
        <f t="shared" si="0"/>
        <v>19.3</v>
      </c>
      <c r="F21" s="141">
        <v>-5.6</v>
      </c>
      <c r="G21" s="141">
        <v>2.6</v>
      </c>
      <c r="H21" s="141">
        <v>4.5999999999999996</v>
      </c>
      <c r="I21" s="141">
        <v>6</v>
      </c>
      <c r="J21" s="141">
        <v>2.8</v>
      </c>
      <c r="K21" s="141">
        <v>-3.8</v>
      </c>
      <c r="L21" s="176">
        <v>44</v>
      </c>
      <c r="M21" s="176">
        <v>69</v>
      </c>
      <c r="N21" s="176">
        <v>26</v>
      </c>
      <c r="O21" s="141">
        <v>864.9</v>
      </c>
      <c r="P21" s="141">
        <v>869</v>
      </c>
      <c r="Q21" s="141">
        <v>861.2</v>
      </c>
      <c r="R21" s="175">
        <f t="shared" si="1"/>
        <v>7.7999999999999545</v>
      </c>
      <c r="S21" s="141">
        <v>1019.6</v>
      </c>
      <c r="T21" s="141">
        <v>1026</v>
      </c>
      <c r="U21" s="141">
        <v>1011.7</v>
      </c>
      <c r="V21" s="175">
        <f t="shared" si="2"/>
        <v>14.299999999999955</v>
      </c>
      <c r="W21" s="176">
        <v>2</v>
      </c>
      <c r="X21" s="176">
        <v>10</v>
      </c>
      <c r="Y21" s="176">
        <v>2</v>
      </c>
      <c r="Z21" s="141">
        <v>7.6</v>
      </c>
      <c r="AA21" s="141">
        <v>0</v>
      </c>
      <c r="AB21" s="120">
        <v>2.2000000000000002</v>
      </c>
      <c r="AC21" s="120"/>
      <c r="AD21" s="120"/>
      <c r="AE21" s="120"/>
      <c r="AF21" s="120"/>
      <c r="AG21" s="120"/>
      <c r="AH21" s="120"/>
      <c r="AI21" s="111"/>
      <c r="AJ21" s="120"/>
      <c r="AK21" s="120"/>
      <c r="AL21" s="120" t="s">
        <v>80</v>
      </c>
      <c r="AM21" s="118"/>
      <c r="AN21" s="17"/>
      <c r="AO21" s="118"/>
      <c r="AP21" s="118"/>
      <c r="AQ21" s="118"/>
      <c r="AR21" s="118"/>
      <c r="AS21" s="118"/>
      <c r="AT21" s="118"/>
      <c r="AU21" s="118"/>
      <c r="AV21" s="118"/>
      <c r="AW21" s="17"/>
      <c r="AX21" s="17"/>
      <c r="AY21" s="169">
        <v>68</v>
      </c>
      <c r="AZ21" s="43">
        <v>0.9</v>
      </c>
      <c r="BA21" s="45">
        <v>68</v>
      </c>
      <c r="BB21" s="44">
        <v>4.8</v>
      </c>
      <c r="BC21" s="43">
        <v>0.9</v>
      </c>
      <c r="BD21" s="46"/>
      <c r="BF21" s="180"/>
    </row>
    <row r="22" spans="1:58" x14ac:dyDescent="0.2">
      <c r="A22" s="199">
        <v>14</v>
      </c>
      <c r="B22" s="141">
        <v>9.4</v>
      </c>
      <c r="C22" s="141">
        <v>15.6</v>
      </c>
      <c r="D22" s="141">
        <v>3.6</v>
      </c>
      <c r="E22" s="175">
        <f t="shared" si="0"/>
        <v>12</v>
      </c>
      <c r="F22" s="141">
        <v>1.2</v>
      </c>
      <c r="G22" s="141">
        <v>5</v>
      </c>
      <c r="H22" s="141">
        <v>6.3</v>
      </c>
      <c r="I22" s="141">
        <v>7.4</v>
      </c>
      <c r="J22" s="141">
        <v>5.0999999999999996</v>
      </c>
      <c r="K22" s="141">
        <v>0.2</v>
      </c>
      <c r="L22" s="176">
        <v>55</v>
      </c>
      <c r="M22" s="176">
        <v>79</v>
      </c>
      <c r="N22" s="176">
        <v>29</v>
      </c>
      <c r="O22" s="141">
        <v>858.4</v>
      </c>
      <c r="P22" s="141">
        <v>861.1</v>
      </c>
      <c r="Q22" s="141">
        <v>855.6</v>
      </c>
      <c r="R22" s="175">
        <f t="shared" si="1"/>
        <v>5.5</v>
      </c>
      <c r="S22" s="141">
        <v>1010</v>
      </c>
      <c r="T22" s="141">
        <v>1012.2</v>
      </c>
      <c r="U22" s="141">
        <v>1006.7</v>
      </c>
      <c r="V22" s="175">
        <f t="shared" si="2"/>
        <v>5.5</v>
      </c>
      <c r="W22" s="176">
        <v>6</v>
      </c>
      <c r="X22" s="176">
        <v>10</v>
      </c>
      <c r="Y22" s="176">
        <v>2</v>
      </c>
      <c r="Z22" s="141">
        <v>0.5</v>
      </c>
      <c r="AA22" s="141">
        <v>6.3</v>
      </c>
      <c r="AB22" s="120">
        <v>2.2999999999999998</v>
      </c>
      <c r="AC22" s="120" t="s">
        <v>80</v>
      </c>
      <c r="AD22" s="120" t="s">
        <v>80</v>
      </c>
      <c r="AE22" s="120"/>
      <c r="AF22" s="120"/>
      <c r="AG22" s="120"/>
      <c r="AH22" s="120"/>
      <c r="AI22" s="120"/>
      <c r="AJ22" s="120"/>
      <c r="AK22" s="120"/>
      <c r="AL22" s="120"/>
      <c r="AM22" s="118"/>
      <c r="AN22" s="17"/>
      <c r="AO22" s="118"/>
      <c r="AP22" s="118"/>
      <c r="AQ22" s="118"/>
      <c r="AR22" s="118"/>
      <c r="AS22" s="118"/>
      <c r="AT22" s="118"/>
      <c r="AU22" s="118"/>
      <c r="AV22" s="118"/>
      <c r="AW22" s="118"/>
      <c r="AX22" s="118"/>
      <c r="AY22" s="119" t="s">
        <v>81</v>
      </c>
      <c r="AZ22" s="43">
        <v>1.7</v>
      </c>
      <c r="BA22" s="45">
        <v>293</v>
      </c>
      <c r="BB22" s="44">
        <v>10.6</v>
      </c>
      <c r="BC22" s="43">
        <v>1.9</v>
      </c>
      <c r="BD22" s="46"/>
      <c r="BF22" s="180"/>
    </row>
    <row r="23" spans="1:58" x14ac:dyDescent="0.2">
      <c r="A23" s="199">
        <v>15</v>
      </c>
      <c r="B23" s="141">
        <v>7.5</v>
      </c>
      <c r="C23" s="141">
        <v>12.2</v>
      </c>
      <c r="D23" s="141">
        <v>4.5</v>
      </c>
      <c r="E23" s="175">
        <f t="shared" si="0"/>
        <v>7.6999999999999993</v>
      </c>
      <c r="F23" s="141">
        <v>3.8</v>
      </c>
      <c r="G23" s="141">
        <v>4.4000000000000004</v>
      </c>
      <c r="H23" s="141">
        <v>6.6</v>
      </c>
      <c r="I23" s="141">
        <v>7.4</v>
      </c>
      <c r="J23" s="141">
        <v>5.9</v>
      </c>
      <c r="K23" s="141">
        <v>1.1000000000000001</v>
      </c>
      <c r="L23" s="176">
        <v>65</v>
      </c>
      <c r="M23" s="176">
        <v>86</v>
      </c>
      <c r="N23" s="176">
        <v>45</v>
      </c>
      <c r="O23" s="141">
        <v>863.6</v>
      </c>
      <c r="P23" s="141">
        <v>865.9</v>
      </c>
      <c r="Q23" s="141">
        <v>860.6</v>
      </c>
      <c r="R23" s="175">
        <f t="shared" si="1"/>
        <v>5.2999999999999545</v>
      </c>
      <c r="S23" s="141">
        <v>1017.3</v>
      </c>
      <c r="T23" s="141">
        <v>1020.7</v>
      </c>
      <c r="U23" s="141">
        <v>1012.4</v>
      </c>
      <c r="V23" s="175">
        <f t="shared" si="2"/>
        <v>8.3000000000000682</v>
      </c>
      <c r="W23" s="176">
        <v>6</v>
      </c>
      <c r="X23" s="176">
        <v>10</v>
      </c>
      <c r="Y23" s="176">
        <v>2</v>
      </c>
      <c r="Z23" s="141">
        <v>2.5</v>
      </c>
      <c r="AA23" s="141">
        <v>5</v>
      </c>
      <c r="AB23" s="120">
        <v>1.95</v>
      </c>
      <c r="AC23" s="120" t="s">
        <v>80</v>
      </c>
      <c r="AD23" s="120"/>
      <c r="AE23" s="120"/>
      <c r="AF23" s="120"/>
      <c r="AG23" s="120"/>
      <c r="AH23" s="120"/>
      <c r="AI23" s="120"/>
      <c r="AJ23" s="120"/>
      <c r="AK23" s="120"/>
      <c r="AL23" s="120"/>
      <c r="AM23" s="118"/>
      <c r="AN23" s="17"/>
      <c r="AO23" s="118"/>
      <c r="AP23" s="118"/>
      <c r="AQ23" s="118"/>
      <c r="AR23" s="118"/>
      <c r="AS23" s="118"/>
      <c r="AT23" s="118"/>
      <c r="AU23" s="118"/>
      <c r="AV23" s="118"/>
      <c r="AW23" s="118"/>
      <c r="AX23" s="118"/>
      <c r="AY23" s="169">
        <v>23</v>
      </c>
      <c r="AZ23" s="43">
        <v>3.1</v>
      </c>
      <c r="BA23" s="45">
        <v>45</v>
      </c>
      <c r="BB23" s="44">
        <v>6.7</v>
      </c>
      <c r="BC23" s="43">
        <v>3.2</v>
      </c>
      <c r="BD23" s="46"/>
      <c r="BF23" s="180"/>
    </row>
    <row r="24" spans="1:58" x14ac:dyDescent="0.2">
      <c r="A24" s="199">
        <v>16</v>
      </c>
      <c r="B24" s="141">
        <v>8.1999999999999993</v>
      </c>
      <c r="C24" s="141">
        <v>18.3</v>
      </c>
      <c r="D24" s="141">
        <v>-0.8</v>
      </c>
      <c r="E24" s="175">
        <f t="shared" si="0"/>
        <v>19.100000000000001</v>
      </c>
      <c r="F24" s="141">
        <v>-3</v>
      </c>
      <c r="G24" s="141">
        <v>4.9000000000000004</v>
      </c>
      <c r="H24" s="141">
        <v>6.3</v>
      </c>
      <c r="I24" s="141">
        <v>6.8</v>
      </c>
      <c r="J24" s="141">
        <v>4.9000000000000004</v>
      </c>
      <c r="K24" s="141">
        <v>0.4</v>
      </c>
      <c r="L24" s="176">
        <v>57</v>
      </c>
      <c r="M24" s="176">
        <v>93</v>
      </c>
      <c r="N24" s="176">
        <v>29</v>
      </c>
      <c r="O24" s="141">
        <v>863.4</v>
      </c>
      <c r="P24" s="141">
        <v>865.1</v>
      </c>
      <c r="Q24" s="141">
        <v>861.7</v>
      </c>
      <c r="R24" s="175">
        <f t="shared" si="1"/>
        <v>3.3999999999999773</v>
      </c>
      <c r="S24" s="141">
        <v>1017.7</v>
      </c>
      <c r="T24" s="141">
        <v>1022.6</v>
      </c>
      <c r="U24" s="141">
        <v>1013.2</v>
      </c>
      <c r="V24" s="175">
        <f t="shared" si="2"/>
        <v>9.3999999999999773</v>
      </c>
      <c r="W24" s="176">
        <v>4</v>
      </c>
      <c r="X24" s="176">
        <v>10</v>
      </c>
      <c r="Y24" s="176">
        <v>2</v>
      </c>
      <c r="Z24" s="141">
        <v>8.1</v>
      </c>
      <c r="AA24" s="141">
        <v>0</v>
      </c>
      <c r="AB24" s="120">
        <v>1.95</v>
      </c>
      <c r="AC24" s="120"/>
      <c r="AD24" s="120"/>
      <c r="AE24" s="120"/>
      <c r="AF24" s="120"/>
      <c r="AG24" s="120"/>
      <c r="AH24" s="120"/>
      <c r="AI24" s="120"/>
      <c r="AJ24" s="120" t="s">
        <v>80</v>
      </c>
      <c r="AK24" s="120" t="s">
        <v>80</v>
      </c>
      <c r="AL24" s="120" t="s">
        <v>80</v>
      </c>
      <c r="AM24" s="17"/>
      <c r="AN24" s="118"/>
      <c r="AO24" s="118"/>
      <c r="AP24" s="118"/>
      <c r="AQ24" s="118"/>
      <c r="AR24" s="118"/>
      <c r="AS24" s="118"/>
      <c r="AT24" s="118"/>
      <c r="AU24" s="118"/>
      <c r="AV24" s="118"/>
      <c r="AW24" s="118"/>
      <c r="AX24" s="118"/>
      <c r="AY24" s="119" t="s">
        <v>87</v>
      </c>
      <c r="AZ24" s="43">
        <v>1.6</v>
      </c>
      <c r="BA24" s="45">
        <v>248</v>
      </c>
      <c r="BB24" s="44">
        <v>4.5</v>
      </c>
      <c r="BC24" s="43">
        <v>1.7</v>
      </c>
      <c r="BD24" s="46"/>
      <c r="BF24" s="180"/>
    </row>
    <row r="25" spans="1:58" x14ac:dyDescent="0.2">
      <c r="A25" s="199">
        <v>17</v>
      </c>
      <c r="B25" s="141">
        <v>11.7</v>
      </c>
      <c r="C25" s="141">
        <v>20.8</v>
      </c>
      <c r="D25" s="141">
        <v>0.8</v>
      </c>
      <c r="E25" s="175">
        <f t="shared" si="0"/>
        <v>20</v>
      </c>
      <c r="F25" s="141">
        <v>-1.8</v>
      </c>
      <c r="G25" s="141">
        <v>6.6</v>
      </c>
      <c r="H25" s="141">
        <v>6.7</v>
      </c>
      <c r="I25" s="141">
        <v>7.2</v>
      </c>
      <c r="J25" s="141">
        <v>5.6</v>
      </c>
      <c r="K25" s="141">
        <v>1.2</v>
      </c>
      <c r="L25" s="176">
        <v>52</v>
      </c>
      <c r="M25" s="176">
        <v>81</v>
      </c>
      <c r="N25" s="176">
        <v>26</v>
      </c>
      <c r="O25" s="141">
        <v>859.9</v>
      </c>
      <c r="P25" s="141">
        <v>862.4</v>
      </c>
      <c r="Q25" s="141">
        <v>857.7</v>
      </c>
      <c r="R25" s="175">
        <f t="shared" si="1"/>
        <v>4.6999999999999318</v>
      </c>
      <c r="S25" s="141">
        <v>1011.5</v>
      </c>
      <c r="T25" s="141">
        <v>1016.1</v>
      </c>
      <c r="U25" s="141">
        <v>1007.3</v>
      </c>
      <c r="V25" s="175">
        <f t="shared" si="2"/>
        <v>8.8000000000000682</v>
      </c>
      <c r="W25" s="176">
        <v>4</v>
      </c>
      <c r="X25" s="176">
        <v>10</v>
      </c>
      <c r="Y25" s="176">
        <v>2</v>
      </c>
      <c r="Z25" s="141">
        <v>6.8</v>
      </c>
      <c r="AA25" s="141">
        <v>0</v>
      </c>
      <c r="AB25" s="120">
        <v>1.91</v>
      </c>
      <c r="AC25" s="120"/>
      <c r="AD25" s="120"/>
      <c r="AE25" s="120"/>
      <c r="AF25" s="120"/>
      <c r="AG25" s="120"/>
      <c r="AH25" s="120"/>
      <c r="AI25" s="120"/>
      <c r="AJ25" s="120" t="s">
        <v>80</v>
      </c>
      <c r="AK25" s="120"/>
      <c r="AL25" s="120"/>
      <c r="AM25" s="118"/>
      <c r="AN25" s="118"/>
      <c r="AO25" s="118"/>
      <c r="AP25" s="118"/>
      <c r="AQ25" s="118"/>
      <c r="AR25" s="118"/>
      <c r="AS25" s="118"/>
      <c r="AT25" s="118"/>
      <c r="AU25" s="118"/>
      <c r="AV25" s="118"/>
      <c r="AW25" s="118"/>
      <c r="AX25" s="118"/>
      <c r="AY25" s="169">
        <v>68</v>
      </c>
      <c r="AZ25" s="43">
        <v>0.5</v>
      </c>
      <c r="BA25" s="45">
        <v>68</v>
      </c>
      <c r="BB25" s="44">
        <v>3.4</v>
      </c>
      <c r="BC25" s="43">
        <v>0.6</v>
      </c>
      <c r="BD25" s="46"/>
      <c r="BF25" s="180"/>
    </row>
    <row r="26" spans="1:58" x14ac:dyDescent="0.2">
      <c r="A26" s="199">
        <v>18</v>
      </c>
      <c r="B26" s="141">
        <v>13.5</v>
      </c>
      <c r="C26" s="141">
        <v>22.4</v>
      </c>
      <c r="D26" s="141">
        <v>7.2</v>
      </c>
      <c r="E26" s="175">
        <f t="shared" si="0"/>
        <v>15.2</v>
      </c>
      <c r="F26" s="141">
        <v>3.8</v>
      </c>
      <c r="G26" s="141">
        <v>6.5</v>
      </c>
      <c r="H26" s="141">
        <v>5.8</v>
      </c>
      <c r="I26" s="141">
        <v>7.2</v>
      </c>
      <c r="J26" s="141">
        <v>4.9000000000000004</v>
      </c>
      <c r="K26" s="141">
        <v>0.6</v>
      </c>
      <c r="L26" s="176">
        <v>41</v>
      </c>
      <c r="M26" s="176">
        <v>58</v>
      </c>
      <c r="N26" s="176">
        <v>19</v>
      </c>
      <c r="O26" s="141">
        <v>861.2</v>
      </c>
      <c r="P26" s="141">
        <v>863.4</v>
      </c>
      <c r="Q26" s="141">
        <v>859.1</v>
      </c>
      <c r="R26" s="175">
        <f t="shared" si="1"/>
        <v>4.2999999999999545</v>
      </c>
      <c r="S26" s="141">
        <v>1011.3</v>
      </c>
      <c r="T26" s="141">
        <v>1016</v>
      </c>
      <c r="U26" s="141">
        <v>1007.2</v>
      </c>
      <c r="V26" s="175">
        <f t="shared" si="2"/>
        <v>8.7999999999999545</v>
      </c>
      <c r="W26" s="176">
        <v>1</v>
      </c>
      <c r="X26" s="176">
        <v>10</v>
      </c>
      <c r="Y26" s="176">
        <v>2</v>
      </c>
      <c r="Z26" s="141">
        <v>9.5</v>
      </c>
      <c r="AA26" s="141">
        <v>0</v>
      </c>
      <c r="AB26" s="120">
        <v>3.83</v>
      </c>
      <c r="AC26" s="120"/>
      <c r="AD26" s="120"/>
      <c r="AE26" s="120"/>
      <c r="AF26" s="120"/>
      <c r="AG26" s="120"/>
      <c r="AH26" s="120"/>
      <c r="AI26" s="120"/>
      <c r="AJ26" s="120"/>
      <c r="AK26" s="120"/>
      <c r="AL26" s="120"/>
      <c r="AM26" s="118"/>
      <c r="AN26" s="118"/>
      <c r="AO26" s="118"/>
      <c r="AP26" s="118"/>
      <c r="AQ26" s="118"/>
      <c r="AR26" s="118"/>
      <c r="AS26" s="81"/>
      <c r="AT26" s="118"/>
      <c r="AU26" s="118"/>
      <c r="AV26" s="118"/>
      <c r="AW26" s="118"/>
      <c r="AX26" s="118"/>
      <c r="AY26" s="169">
        <v>270</v>
      </c>
      <c r="AZ26" s="43">
        <v>2</v>
      </c>
      <c r="BA26" s="45">
        <v>248</v>
      </c>
      <c r="BB26" s="44">
        <v>5</v>
      </c>
      <c r="BC26" s="43">
        <v>1.9</v>
      </c>
      <c r="BD26" s="46"/>
      <c r="BF26" s="180"/>
    </row>
    <row r="27" spans="1:58" x14ac:dyDescent="0.2">
      <c r="A27" s="199">
        <v>19</v>
      </c>
      <c r="B27" s="141">
        <v>16.399999999999999</v>
      </c>
      <c r="C27" s="141">
        <v>24.6</v>
      </c>
      <c r="D27" s="141">
        <v>6.8</v>
      </c>
      <c r="E27" s="175">
        <f t="shared" si="0"/>
        <v>17.8</v>
      </c>
      <c r="F27" s="141">
        <v>4</v>
      </c>
      <c r="G27" s="141">
        <v>8</v>
      </c>
      <c r="H27" s="141">
        <v>6</v>
      </c>
      <c r="I27" s="141">
        <v>7.1</v>
      </c>
      <c r="J27" s="141">
        <v>4.9000000000000004</v>
      </c>
      <c r="K27" s="141">
        <v>-0.3</v>
      </c>
      <c r="L27" s="176">
        <v>34</v>
      </c>
      <c r="M27" s="176">
        <v>64</v>
      </c>
      <c r="N27" s="176">
        <v>17</v>
      </c>
      <c r="O27" s="141">
        <v>857.9</v>
      </c>
      <c r="P27" s="141">
        <v>860.6</v>
      </c>
      <c r="Q27" s="141">
        <v>855.3</v>
      </c>
      <c r="R27" s="175">
        <f t="shared" si="1"/>
        <v>5.3000000000000682</v>
      </c>
      <c r="S27" s="141">
        <v>1006.2</v>
      </c>
      <c r="T27" s="141">
        <v>1010</v>
      </c>
      <c r="U27" s="141">
        <v>1002.2</v>
      </c>
      <c r="V27" s="175">
        <f t="shared" si="2"/>
        <v>7.7999999999999545</v>
      </c>
      <c r="W27" s="176"/>
      <c r="X27" s="176">
        <v>10</v>
      </c>
      <c r="Y27" s="176">
        <v>2</v>
      </c>
      <c r="Z27" s="141">
        <v>9.5</v>
      </c>
      <c r="AA27" s="141">
        <v>0</v>
      </c>
      <c r="AB27" s="120">
        <v>6.02</v>
      </c>
      <c r="AC27" s="120"/>
      <c r="AD27" s="120"/>
      <c r="AE27" s="120"/>
      <c r="AF27" s="120"/>
      <c r="AG27" s="120"/>
      <c r="AH27" s="120"/>
      <c r="AI27" s="120"/>
      <c r="AJ27" s="120"/>
      <c r="AK27" s="120"/>
      <c r="AL27" s="120"/>
      <c r="AM27" s="118"/>
      <c r="AN27" s="118"/>
      <c r="AO27" s="118"/>
      <c r="AP27" s="118"/>
      <c r="AQ27" s="118"/>
      <c r="AR27" s="118"/>
      <c r="AS27" s="118"/>
      <c r="AT27" s="118"/>
      <c r="AU27" s="118"/>
      <c r="AV27" s="118"/>
      <c r="AW27" s="118"/>
      <c r="AX27" s="118"/>
      <c r="AY27" s="169">
        <v>248</v>
      </c>
      <c r="AZ27" s="43">
        <v>4.4000000000000004</v>
      </c>
      <c r="BA27" s="45">
        <v>248</v>
      </c>
      <c r="BB27" s="44">
        <v>16.5</v>
      </c>
      <c r="BC27" s="43">
        <v>4.5</v>
      </c>
      <c r="BD27" s="46"/>
      <c r="BF27" s="180"/>
    </row>
    <row r="28" spans="1:58" s="213" customFormat="1" x14ac:dyDescent="0.2">
      <c r="A28" s="200">
        <v>20</v>
      </c>
      <c r="B28" s="201">
        <v>15.1</v>
      </c>
      <c r="C28" s="201">
        <v>20.3</v>
      </c>
      <c r="D28" s="201">
        <v>11.4</v>
      </c>
      <c r="E28" s="202">
        <f t="shared" si="0"/>
        <v>8.9</v>
      </c>
      <c r="F28" s="201">
        <v>8.8000000000000007</v>
      </c>
      <c r="G28" s="201">
        <v>7.6</v>
      </c>
      <c r="H28" s="201">
        <v>6.5</v>
      </c>
      <c r="I28" s="201">
        <v>7.7</v>
      </c>
      <c r="J28" s="201">
        <v>5.3</v>
      </c>
      <c r="K28" s="201">
        <v>0.8</v>
      </c>
      <c r="L28" s="203">
        <v>39</v>
      </c>
      <c r="M28" s="203">
        <v>58</v>
      </c>
      <c r="N28" s="203">
        <v>22</v>
      </c>
      <c r="O28" s="201">
        <v>854.6</v>
      </c>
      <c r="P28" s="201">
        <v>856.6</v>
      </c>
      <c r="Q28" s="201">
        <v>852.5</v>
      </c>
      <c r="R28" s="204">
        <f t="shared" si="1"/>
        <v>4.1000000000000227</v>
      </c>
      <c r="S28" s="201">
        <v>1002.3</v>
      </c>
      <c r="T28" s="201">
        <v>1004</v>
      </c>
      <c r="U28" s="201">
        <v>999.5</v>
      </c>
      <c r="V28" s="204">
        <f t="shared" si="2"/>
        <v>4.5</v>
      </c>
      <c r="W28" s="203">
        <v>3</v>
      </c>
      <c r="X28" s="176">
        <v>10</v>
      </c>
      <c r="Y28" s="176">
        <v>2</v>
      </c>
      <c r="Z28" s="201">
        <v>9.5</v>
      </c>
      <c r="AA28" s="201">
        <v>0</v>
      </c>
      <c r="AB28" s="205">
        <v>6.56</v>
      </c>
      <c r="AC28" s="205"/>
      <c r="AD28" s="205"/>
      <c r="AE28" s="205"/>
      <c r="AF28" s="205"/>
      <c r="AG28" s="205"/>
      <c r="AH28" s="205"/>
      <c r="AI28" s="205"/>
      <c r="AJ28" s="205"/>
      <c r="AK28" s="205"/>
      <c r="AL28" s="205"/>
      <c r="AM28" s="206"/>
      <c r="AN28" s="206"/>
      <c r="AO28" s="206"/>
      <c r="AP28" s="206"/>
      <c r="AQ28" s="206"/>
      <c r="AR28" s="206"/>
      <c r="AS28" s="206"/>
      <c r="AT28" s="206"/>
      <c r="AU28" s="206"/>
      <c r="AV28" s="206"/>
      <c r="AW28" s="206"/>
      <c r="AX28" s="206"/>
      <c r="AY28" s="207">
        <v>248</v>
      </c>
      <c r="AZ28" s="208">
        <v>5.0999999999999996</v>
      </c>
      <c r="BA28" s="209">
        <v>270</v>
      </c>
      <c r="BB28" s="210">
        <v>13.2</v>
      </c>
      <c r="BC28" s="208">
        <v>5.2</v>
      </c>
      <c r="BD28" s="211"/>
      <c r="BE28" s="138"/>
      <c r="BF28" s="212"/>
    </row>
    <row r="29" spans="1:58" x14ac:dyDescent="0.2">
      <c r="A29" s="199">
        <v>21</v>
      </c>
      <c r="B29" s="141">
        <v>14.2</v>
      </c>
      <c r="C29" s="141">
        <v>23.2</v>
      </c>
      <c r="D29" s="141">
        <v>3.4</v>
      </c>
      <c r="E29" s="175">
        <f t="shared" si="0"/>
        <v>19.8</v>
      </c>
      <c r="F29" s="141">
        <v>1.4</v>
      </c>
      <c r="G29" s="141">
        <v>6.8</v>
      </c>
      <c r="H29" s="141">
        <v>5.8</v>
      </c>
      <c r="I29" s="141">
        <v>7.6</v>
      </c>
      <c r="J29" s="141">
        <v>4.0999999999999996</v>
      </c>
      <c r="K29" s="141">
        <v>-0.8</v>
      </c>
      <c r="L29" s="176">
        <v>40</v>
      </c>
      <c r="M29" s="176">
        <v>78</v>
      </c>
      <c r="N29" s="176">
        <v>16</v>
      </c>
      <c r="O29" s="141">
        <v>854.5</v>
      </c>
      <c r="P29" s="141">
        <v>856</v>
      </c>
      <c r="Q29" s="141">
        <v>851.9</v>
      </c>
      <c r="R29" s="175">
        <f t="shared" si="1"/>
        <v>4.1000000000000227</v>
      </c>
      <c r="S29" s="141">
        <v>1003.4</v>
      </c>
      <c r="T29" s="141">
        <v>1006.8</v>
      </c>
      <c r="U29" s="141">
        <v>999.9</v>
      </c>
      <c r="V29" s="175">
        <f t="shared" si="2"/>
        <v>6.8999999999999773</v>
      </c>
      <c r="W29" s="176"/>
      <c r="X29" s="176">
        <v>10</v>
      </c>
      <c r="Y29" s="176">
        <v>2</v>
      </c>
      <c r="Z29" s="141">
        <v>9.6</v>
      </c>
      <c r="AA29" s="141">
        <v>0</v>
      </c>
      <c r="AB29" s="120">
        <v>4.33</v>
      </c>
      <c r="AC29" s="120"/>
      <c r="AD29" s="120"/>
      <c r="AE29" s="120"/>
      <c r="AF29" s="120"/>
      <c r="AG29" s="120"/>
      <c r="AH29" s="120"/>
      <c r="AI29" s="120"/>
      <c r="AJ29" s="120"/>
      <c r="AK29" s="120"/>
      <c r="AL29" s="120"/>
      <c r="AM29" s="118"/>
      <c r="AN29" s="118"/>
      <c r="AO29" s="118"/>
      <c r="AP29" s="118"/>
      <c r="AQ29" s="118"/>
      <c r="AR29" s="118"/>
      <c r="AS29" s="118"/>
      <c r="AT29" s="118"/>
      <c r="AU29" s="118"/>
      <c r="AV29" s="118"/>
      <c r="AW29" s="118"/>
      <c r="AX29" s="118"/>
      <c r="AY29" s="169">
        <v>248</v>
      </c>
      <c r="AZ29" s="43">
        <v>3.5</v>
      </c>
      <c r="BA29" s="45">
        <v>248</v>
      </c>
      <c r="BB29" s="44">
        <v>17.399999999999999</v>
      </c>
      <c r="BC29" s="43">
        <v>3.7</v>
      </c>
      <c r="BD29" s="46"/>
      <c r="BF29" s="180"/>
    </row>
    <row r="30" spans="1:58" x14ac:dyDescent="0.2">
      <c r="A30" s="199">
        <v>22</v>
      </c>
      <c r="B30" s="141">
        <v>16.3</v>
      </c>
      <c r="C30" s="141">
        <v>21.4</v>
      </c>
      <c r="D30" s="214">
        <v>11</v>
      </c>
      <c r="E30" s="175">
        <f t="shared" si="0"/>
        <v>10.399999999999999</v>
      </c>
      <c r="F30" s="141">
        <v>10</v>
      </c>
      <c r="G30" s="141">
        <v>9.1999999999999993</v>
      </c>
      <c r="H30" s="141">
        <v>7.5</v>
      </c>
      <c r="I30" s="141">
        <v>8.9</v>
      </c>
      <c r="J30" s="141">
        <v>6.7</v>
      </c>
      <c r="K30" s="141">
        <v>2.9</v>
      </c>
      <c r="L30" s="176">
        <v>42</v>
      </c>
      <c r="M30" s="176">
        <v>55</v>
      </c>
      <c r="N30" s="176">
        <v>28</v>
      </c>
      <c r="O30" s="141">
        <v>851.7</v>
      </c>
      <c r="P30" s="141">
        <v>855.6</v>
      </c>
      <c r="Q30" s="141">
        <v>848.6</v>
      </c>
      <c r="R30" s="175">
        <f t="shared" si="1"/>
        <v>7</v>
      </c>
      <c r="S30" s="141">
        <v>998.6</v>
      </c>
      <c r="T30" s="141">
        <v>1002.1</v>
      </c>
      <c r="U30" s="141">
        <v>994.5</v>
      </c>
      <c r="V30" s="175">
        <f t="shared" si="2"/>
        <v>7.6000000000000227</v>
      </c>
      <c r="W30" s="176">
        <v>2</v>
      </c>
      <c r="X30" s="176">
        <v>10</v>
      </c>
      <c r="Y30" s="176">
        <v>2</v>
      </c>
      <c r="Z30" s="141">
        <v>7.1</v>
      </c>
      <c r="AA30" s="141">
        <v>0</v>
      </c>
      <c r="AB30" s="120">
        <v>7.61</v>
      </c>
      <c r="AC30" s="120"/>
      <c r="AD30" s="120"/>
      <c r="AE30" s="120"/>
      <c r="AF30" s="120"/>
      <c r="AG30" s="120"/>
      <c r="AH30" s="120"/>
      <c r="AI30" s="120"/>
      <c r="AJ30" s="120"/>
      <c r="AK30" s="120"/>
      <c r="AL30" s="120"/>
      <c r="AM30" s="17"/>
      <c r="AN30" s="118"/>
      <c r="AO30" s="118"/>
      <c r="AP30" s="118"/>
      <c r="AQ30" s="118"/>
      <c r="AR30" s="118"/>
      <c r="AS30" s="118"/>
      <c r="AT30" s="118"/>
      <c r="AU30" s="118"/>
      <c r="AV30" s="118"/>
      <c r="AW30" s="118"/>
      <c r="AX30" s="118"/>
      <c r="AY30" s="169">
        <v>203</v>
      </c>
      <c r="AZ30" s="43">
        <v>5.4</v>
      </c>
      <c r="BA30" s="45">
        <v>248</v>
      </c>
      <c r="BB30" s="44">
        <v>20.2</v>
      </c>
      <c r="BC30" s="43">
        <v>6.8</v>
      </c>
      <c r="BD30" s="46"/>
      <c r="BF30" s="180"/>
    </row>
    <row r="31" spans="1:58" x14ac:dyDescent="0.2">
      <c r="A31" s="199">
        <v>23</v>
      </c>
      <c r="B31" s="141">
        <v>13.1</v>
      </c>
      <c r="C31" s="141">
        <v>18</v>
      </c>
      <c r="D31" s="141">
        <v>6.6</v>
      </c>
      <c r="E31" s="175">
        <f t="shared" si="0"/>
        <v>11.4</v>
      </c>
      <c r="F31" s="141">
        <v>5</v>
      </c>
      <c r="G31" s="141">
        <v>6.9</v>
      </c>
      <c r="H31" s="141">
        <v>6.4</v>
      </c>
      <c r="I31" s="141">
        <v>8.6999999999999993</v>
      </c>
      <c r="J31" s="141">
        <v>4.4000000000000004</v>
      </c>
      <c r="K31" s="141">
        <v>0.4</v>
      </c>
      <c r="L31" s="176">
        <v>42</v>
      </c>
      <c r="M31" s="176">
        <v>89</v>
      </c>
      <c r="N31" s="176">
        <v>25</v>
      </c>
      <c r="O31" s="141">
        <v>852.8</v>
      </c>
      <c r="P31" s="141">
        <v>856.4</v>
      </c>
      <c r="Q31" s="141">
        <v>848.9</v>
      </c>
      <c r="R31" s="175">
        <f t="shared" si="1"/>
        <v>7.5</v>
      </c>
      <c r="S31" s="141">
        <v>1001.5</v>
      </c>
      <c r="T31" s="141">
        <v>1004.7</v>
      </c>
      <c r="U31" s="141">
        <v>997.1</v>
      </c>
      <c r="V31" s="175">
        <f t="shared" si="2"/>
        <v>7.6000000000000227</v>
      </c>
      <c r="W31" s="176">
        <v>3</v>
      </c>
      <c r="X31" s="176">
        <v>10</v>
      </c>
      <c r="Y31" s="176">
        <v>2</v>
      </c>
      <c r="Z31" s="141">
        <v>7.3</v>
      </c>
      <c r="AA31" s="141">
        <v>0.2</v>
      </c>
      <c r="AB31" s="120">
        <v>5.97</v>
      </c>
      <c r="AC31" s="120" t="s">
        <v>80</v>
      </c>
      <c r="AD31" s="120"/>
      <c r="AE31" s="120"/>
      <c r="AF31" s="120"/>
      <c r="AG31" s="120"/>
      <c r="AH31" s="120"/>
      <c r="AI31" s="120"/>
      <c r="AJ31" s="120" t="s">
        <v>80</v>
      </c>
      <c r="AK31" s="120"/>
      <c r="AL31" s="120"/>
      <c r="AM31" s="17"/>
      <c r="AN31" s="118"/>
      <c r="AO31" s="118"/>
      <c r="AP31" s="118"/>
      <c r="AQ31" s="118"/>
      <c r="AR31" s="118"/>
      <c r="AS31" s="118"/>
      <c r="AT31" s="118"/>
      <c r="AU31" s="118"/>
      <c r="AV31" s="118"/>
      <c r="AW31" s="118"/>
      <c r="AX31" s="118"/>
      <c r="AY31" s="169">
        <v>293</v>
      </c>
      <c r="AZ31" s="43">
        <v>6.8</v>
      </c>
      <c r="BA31" s="45">
        <v>293</v>
      </c>
      <c r="BB31" s="44">
        <v>16.8</v>
      </c>
      <c r="BC31" s="43">
        <v>6.9</v>
      </c>
      <c r="BD31" s="46"/>
      <c r="BF31" s="180"/>
    </row>
    <row r="32" spans="1:58" x14ac:dyDescent="0.2">
      <c r="A32" s="199">
        <v>24</v>
      </c>
      <c r="B32" s="141">
        <v>5.2</v>
      </c>
      <c r="C32" s="141">
        <v>11.7</v>
      </c>
      <c r="D32" s="141">
        <v>-0.8</v>
      </c>
      <c r="E32" s="175">
        <f t="shared" si="0"/>
        <v>12.5</v>
      </c>
      <c r="F32" s="141">
        <v>-3</v>
      </c>
      <c r="G32" s="141">
        <v>1.6</v>
      </c>
      <c r="H32" s="141">
        <v>4.2</v>
      </c>
      <c r="I32" s="141">
        <v>5.4</v>
      </c>
      <c r="J32" s="141">
        <v>3.1</v>
      </c>
      <c r="K32" s="141">
        <v>-4.9000000000000004</v>
      </c>
      <c r="L32" s="176">
        <v>49</v>
      </c>
      <c r="M32" s="176">
        <v>96</v>
      </c>
      <c r="N32" s="176">
        <v>24</v>
      </c>
      <c r="O32" s="141">
        <v>860.8</v>
      </c>
      <c r="P32" s="141">
        <v>862.5</v>
      </c>
      <c r="Q32" s="141">
        <v>858.9</v>
      </c>
      <c r="R32" s="175">
        <f t="shared" si="1"/>
        <v>3.6000000000000227</v>
      </c>
      <c r="S32" s="141">
        <v>1015.9</v>
      </c>
      <c r="T32" s="141">
        <v>1019.7</v>
      </c>
      <c r="U32" s="141">
        <v>1013.5</v>
      </c>
      <c r="V32" s="175">
        <f t="shared" si="2"/>
        <v>6.2000000000000455</v>
      </c>
      <c r="W32" s="176"/>
      <c r="X32" s="176">
        <v>10</v>
      </c>
      <c r="Y32" s="176">
        <v>2</v>
      </c>
      <c r="Z32" s="141">
        <v>9.8000000000000007</v>
      </c>
      <c r="AA32" s="141">
        <v>0</v>
      </c>
      <c r="AB32" s="120">
        <v>2.2599999999999998</v>
      </c>
      <c r="AC32" s="120"/>
      <c r="AD32" s="120"/>
      <c r="AE32" s="120"/>
      <c r="AF32" s="120"/>
      <c r="AG32" s="120"/>
      <c r="AH32" s="120"/>
      <c r="AI32" s="120"/>
      <c r="AJ32" s="120"/>
      <c r="AK32" s="120"/>
      <c r="AL32" s="120"/>
      <c r="AM32" s="118"/>
      <c r="AN32" s="17"/>
      <c r="AO32" s="118"/>
      <c r="AP32" s="118"/>
      <c r="AQ32" s="118"/>
      <c r="AR32" s="118"/>
      <c r="AS32" s="118"/>
      <c r="AT32" s="118"/>
      <c r="AU32" s="118"/>
      <c r="AV32" s="118"/>
      <c r="AW32" s="118"/>
      <c r="AX32" s="118"/>
      <c r="AY32" s="169">
        <v>23</v>
      </c>
      <c r="AZ32" s="43">
        <v>0.9</v>
      </c>
      <c r="BA32" s="45">
        <v>23</v>
      </c>
      <c r="BB32" s="44">
        <v>6.4</v>
      </c>
      <c r="BC32" s="43">
        <v>1.7</v>
      </c>
      <c r="BD32" s="46"/>
      <c r="BF32" s="180"/>
    </row>
    <row r="33" spans="1:58" x14ac:dyDescent="0.2">
      <c r="A33" s="174">
        <v>25</v>
      </c>
      <c r="B33" s="141">
        <v>5.4</v>
      </c>
      <c r="C33" s="141">
        <v>13.2</v>
      </c>
      <c r="D33" s="141">
        <v>-4.8</v>
      </c>
      <c r="E33" s="175">
        <f t="shared" si="0"/>
        <v>18</v>
      </c>
      <c r="F33" s="141">
        <v>-6.8</v>
      </c>
      <c r="G33" s="141">
        <v>0.6</v>
      </c>
      <c r="H33" s="141">
        <v>3.8</v>
      </c>
      <c r="I33" s="141">
        <v>4.3</v>
      </c>
      <c r="J33" s="141">
        <v>3.1</v>
      </c>
      <c r="K33" s="141">
        <v>-5.9</v>
      </c>
      <c r="L33" s="176">
        <v>46</v>
      </c>
      <c r="M33" s="176">
        <v>77</v>
      </c>
      <c r="N33" s="176">
        <v>25</v>
      </c>
      <c r="O33" s="141">
        <v>861.7</v>
      </c>
      <c r="P33" s="141">
        <v>863.2</v>
      </c>
      <c r="Q33" s="141">
        <v>859.3</v>
      </c>
      <c r="R33" s="175">
        <f t="shared" si="1"/>
        <v>3.9000000000000909</v>
      </c>
      <c r="S33" s="141">
        <v>1016.8</v>
      </c>
      <c r="T33" s="141">
        <v>1021.3</v>
      </c>
      <c r="U33" s="141">
        <v>1013.6</v>
      </c>
      <c r="V33" s="175">
        <f t="shared" si="2"/>
        <v>7.6999999999999318</v>
      </c>
      <c r="W33" s="176"/>
      <c r="X33" s="176">
        <v>10</v>
      </c>
      <c r="Y33" s="176">
        <v>2</v>
      </c>
      <c r="Z33" s="141">
        <v>9.8000000000000007</v>
      </c>
      <c r="AA33" s="141">
        <v>0</v>
      </c>
      <c r="AB33" s="120">
        <v>2.2599999999999998</v>
      </c>
      <c r="AC33" s="120"/>
      <c r="AD33" s="120"/>
      <c r="AE33" s="120"/>
      <c r="AF33" s="120"/>
      <c r="AG33" s="120"/>
      <c r="AH33" s="120"/>
      <c r="AI33" s="120"/>
      <c r="AJ33" s="120"/>
      <c r="AK33" s="120"/>
      <c r="AL33" s="120" t="s">
        <v>80</v>
      </c>
      <c r="AM33" s="17"/>
      <c r="AN33" s="118"/>
      <c r="AO33" s="118"/>
      <c r="AP33" s="118"/>
      <c r="AQ33" s="118"/>
      <c r="AR33" s="118"/>
      <c r="AS33" s="118"/>
      <c r="AT33" s="118"/>
      <c r="AU33" s="118"/>
      <c r="AV33" s="118"/>
      <c r="AW33" s="118"/>
      <c r="AX33" s="118"/>
      <c r="AY33" s="121">
        <v>248</v>
      </c>
      <c r="AZ33" s="215">
        <v>1.3</v>
      </c>
      <c r="BA33" s="216">
        <v>23</v>
      </c>
      <c r="BB33" s="112">
        <v>5.6</v>
      </c>
      <c r="BC33" s="217">
        <v>1.3</v>
      </c>
      <c r="BD33" s="48"/>
      <c r="BF33" s="180"/>
    </row>
    <row r="34" spans="1:58" x14ac:dyDescent="0.2">
      <c r="A34" s="174">
        <v>26</v>
      </c>
      <c r="B34" s="141">
        <v>9.5</v>
      </c>
      <c r="C34" s="141">
        <v>20.7</v>
      </c>
      <c r="D34" s="141">
        <v>-1.2</v>
      </c>
      <c r="E34" s="175">
        <f t="shared" si="0"/>
        <v>21.9</v>
      </c>
      <c r="F34" s="141">
        <v>-3.5</v>
      </c>
      <c r="G34" s="141">
        <v>3.1</v>
      </c>
      <c r="H34" s="141">
        <v>4.2</v>
      </c>
      <c r="I34" s="141">
        <v>4.8</v>
      </c>
      <c r="J34" s="141">
        <v>3.6</v>
      </c>
      <c r="K34" s="141">
        <v>-4.5</v>
      </c>
      <c r="L34" s="176">
        <v>40</v>
      </c>
      <c r="M34" s="176">
        <v>69</v>
      </c>
      <c r="N34" s="176">
        <v>20</v>
      </c>
      <c r="O34" s="141">
        <v>861.1</v>
      </c>
      <c r="P34" s="141">
        <v>863</v>
      </c>
      <c r="Q34" s="141">
        <v>858.5</v>
      </c>
      <c r="R34" s="175">
        <f t="shared" si="1"/>
        <v>4.5</v>
      </c>
      <c r="S34" s="141">
        <v>1013.9</v>
      </c>
      <c r="T34" s="141">
        <v>1019.7</v>
      </c>
      <c r="U34" s="141">
        <v>1008.9</v>
      </c>
      <c r="V34" s="175">
        <f t="shared" si="2"/>
        <v>10.800000000000068</v>
      </c>
      <c r="W34" s="176">
        <v>2</v>
      </c>
      <c r="X34" s="176">
        <v>10</v>
      </c>
      <c r="Y34" s="176">
        <v>2</v>
      </c>
      <c r="Z34" s="141">
        <v>9.8000000000000007</v>
      </c>
      <c r="AA34" s="141">
        <v>0</v>
      </c>
      <c r="AB34" s="120">
        <v>2.88</v>
      </c>
      <c r="AC34" s="120"/>
      <c r="AD34" s="120"/>
      <c r="AE34" s="120"/>
      <c r="AF34" s="120"/>
      <c r="AG34" s="120"/>
      <c r="AH34" s="120"/>
      <c r="AI34" s="120"/>
      <c r="AJ34" s="120"/>
      <c r="AK34" s="120"/>
      <c r="AL34" s="120" t="s">
        <v>80</v>
      </c>
      <c r="AM34" s="122"/>
      <c r="AN34" s="122"/>
      <c r="AO34" s="122"/>
      <c r="AP34" s="122"/>
      <c r="AQ34" s="122"/>
      <c r="AR34" s="122"/>
      <c r="AS34" s="122"/>
      <c r="AT34" s="122"/>
      <c r="AU34" s="122"/>
      <c r="AV34" s="122"/>
      <c r="AW34" s="122"/>
      <c r="AX34" s="122"/>
      <c r="AY34" s="121">
        <v>68</v>
      </c>
      <c r="AZ34" s="215">
        <v>0.9</v>
      </c>
      <c r="BA34" s="216">
        <v>23</v>
      </c>
      <c r="BB34" s="112">
        <v>5.6</v>
      </c>
      <c r="BC34" s="217">
        <v>1</v>
      </c>
      <c r="BD34" s="48"/>
      <c r="BF34" s="180"/>
    </row>
    <row r="35" spans="1:58" x14ac:dyDescent="0.2">
      <c r="A35" s="174">
        <v>27</v>
      </c>
      <c r="B35" s="141">
        <v>11.8</v>
      </c>
      <c r="C35" s="141">
        <v>22.2</v>
      </c>
      <c r="D35" s="141">
        <v>0.5</v>
      </c>
      <c r="E35" s="175">
        <f t="shared" si="0"/>
        <v>21.7</v>
      </c>
      <c r="F35" s="141">
        <v>-1.3</v>
      </c>
      <c r="G35" s="141">
        <v>4.8</v>
      </c>
      <c r="H35" s="141">
        <v>5.8</v>
      </c>
      <c r="I35" s="141">
        <v>8.5</v>
      </c>
      <c r="J35" s="141">
        <v>3.7</v>
      </c>
      <c r="K35" s="141">
        <v>-0.9</v>
      </c>
      <c r="L35" s="176">
        <v>47</v>
      </c>
      <c r="M35" s="176">
        <v>69</v>
      </c>
      <c r="N35" s="176">
        <v>32</v>
      </c>
      <c r="O35" s="141">
        <v>860</v>
      </c>
      <c r="P35" s="141">
        <v>862.1</v>
      </c>
      <c r="Q35" s="141">
        <v>856.8</v>
      </c>
      <c r="R35" s="175">
        <f t="shared" si="1"/>
        <v>5.3000000000000682</v>
      </c>
      <c r="S35" s="141">
        <v>1012.4</v>
      </c>
      <c r="T35" s="141">
        <v>1017.3</v>
      </c>
      <c r="U35" s="141">
        <v>1006.3</v>
      </c>
      <c r="V35" s="175">
        <f t="shared" si="2"/>
        <v>11</v>
      </c>
      <c r="W35" s="176">
        <v>4</v>
      </c>
      <c r="X35" s="176">
        <v>10</v>
      </c>
      <c r="Y35" s="176">
        <v>2</v>
      </c>
      <c r="Z35" s="141">
        <v>4.8</v>
      </c>
      <c r="AA35" s="141">
        <v>3.6</v>
      </c>
      <c r="AB35" s="120">
        <v>2.85</v>
      </c>
      <c r="AC35" s="120" t="s">
        <v>80</v>
      </c>
      <c r="AD35" s="120"/>
      <c r="AE35" s="120"/>
      <c r="AF35" s="120"/>
      <c r="AG35" s="120"/>
      <c r="AH35" s="120"/>
      <c r="AI35" s="120"/>
      <c r="AJ35" s="120"/>
      <c r="AK35" s="120"/>
      <c r="AL35" s="120"/>
      <c r="AM35" s="75"/>
      <c r="AN35" s="122"/>
      <c r="AO35" s="122"/>
      <c r="AP35" s="122"/>
      <c r="AQ35" s="122"/>
      <c r="AR35" s="122"/>
      <c r="AS35" s="122"/>
      <c r="AT35" s="122"/>
      <c r="AU35" s="122"/>
      <c r="AV35" s="122"/>
      <c r="AW35" s="122"/>
      <c r="AX35" s="122"/>
      <c r="AY35" s="121">
        <v>248</v>
      </c>
      <c r="AZ35" s="215">
        <v>0.9</v>
      </c>
      <c r="BA35" s="216">
        <v>248</v>
      </c>
      <c r="BB35" s="112">
        <v>7.8</v>
      </c>
      <c r="BC35" s="217">
        <v>0.9</v>
      </c>
      <c r="BD35" s="48"/>
      <c r="BF35" s="180"/>
    </row>
    <row r="36" spans="1:58" x14ac:dyDescent="0.2">
      <c r="A36" s="174">
        <v>28</v>
      </c>
      <c r="B36" s="218">
        <v>13.1</v>
      </c>
      <c r="C36" s="141">
        <v>19.899999999999999</v>
      </c>
      <c r="D36" s="141">
        <v>8.6</v>
      </c>
      <c r="E36" s="175">
        <f t="shared" si="0"/>
        <v>11.299999999999999</v>
      </c>
      <c r="F36" s="141">
        <v>7.5</v>
      </c>
      <c r="G36" s="141">
        <v>8.8000000000000007</v>
      </c>
      <c r="H36" s="141">
        <v>8.8000000000000007</v>
      </c>
      <c r="I36" s="141">
        <v>10.4</v>
      </c>
      <c r="J36" s="141">
        <v>6.1</v>
      </c>
      <c r="K36" s="141">
        <v>5.0999999999999996</v>
      </c>
      <c r="L36" s="176">
        <v>62</v>
      </c>
      <c r="M36" s="176">
        <v>87</v>
      </c>
      <c r="N36" s="176">
        <v>30</v>
      </c>
      <c r="O36" s="141">
        <v>856.9</v>
      </c>
      <c r="P36" s="141">
        <v>858.6</v>
      </c>
      <c r="Q36" s="141">
        <v>854.5</v>
      </c>
      <c r="R36" s="175">
        <f t="shared" si="1"/>
        <v>4.1000000000000227</v>
      </c>
      <c r="S36" s="141">
        <v>1006.5</v>
      </c>
      <c r="T36" s="141">
        <v>1009.7</v>
      </c>
      <c r="U36" s="141">
        <v>1003.4</v>
      </c>
      <c r="V36" s="175">
        <f t="shared" si="2"/>
        <v>6.3000000000000682</v>
      </c>
      <c r="W36" s="176">
        <v>7</v>
      </c>
      <c r="X36" s="176">
        <v>10</v>
      </c>
      <c r="Y36" s="176">
        <v>2</v>
      </c>
      <c r="Z36" s="141">
        <v>5.6</v>
      </c>
      <c r="AA36" s="141">
        <v>6.2</v>
      </c>
      <c r="AB36" s="120">
        <v>2.35</v>
      </c>
      <c r="AC36" s="120" t="s">
        <v>80</v>
      </c>
      <c r="AD36" s="120" t="s">
        <v>80</v>
      </c>
      <c r="AE36" s="120"/>
      <c r="AF36" s="120"/>
      <c r="AG36" s="120"/>
      <c r="AH36" s="120"/>
      <c r="AI36" s="120"/>
      <c r="AJ36" s="120"/>
      <c r="AK36" s="120"/>
      <c r="AL36" s="120"/>
      <c r="AM36" s="122"/>
      <c r="AN36" s="122"/>
      <c r="AO36" s="122"/>
      <c r="AP36" s="122"/>
      <c r="AQ36" s="122"/>
      <c r="AR36" s="122"/>
      <c r="AS36" s="122"/>
      <c r="AT36" s="122"/>
      <c r="AU36" s="122"/>
      <c r="AV36" s="122"/>
      <c r="AW36" s="122"/>
      <c r="AX36" s="122"/>
      <c r="AY36" s="121">
        <v>248</v>
      </c>
      <c r="AZ36" s="215">
        <v>4</v>
      </c>
      <c r="BA36" s="216">
        <v>248</v>
      </c>
      <c r="BB36" s="112">
        <v>13.7</v>
      </c>
      <c r="BC36" s="217">
        <v>4.0999999999999996</v>
      </c>
      <c r="BD36" s="48"/>
      <c r="BF36" s="180"/>
    </row>
    <row r="37" spans="1:58" x14ac:dyDescent="0.2">
      <c r="A37" s="174">
        <v>29</v>
      </c>
      <c r="B37" s="141">
        <v>5.8</v>
      </c>
      <c r="C37" s="141">
        <v>8.8000000000000007</v>
      </c>
      <c r="D37" s="141">
        <v>1</v>
      </c>
      <c r="E37" s="175">
        <f t="shared" si="0"/>
        <v>7.8000000000000007</v>
      </c>
      <c r="F37" s="141">
        <v>-0.5</v>
      </c>
      <c r="G37" s="141">
        <v>4.4000000000000004</v>
      </c>
      <c r="H37" s="141">
        <v>7.4</v>
      </c>
      <c r="I37" s="141">
        <v>8.5</v>
      </c>
      <c r="J37" s="141">
        <v>6.1</v>
      </c>
      <c r="K37" s="141">
        <v>2.7</v>
      </c>
      <c r="L37" s="176">
        <v>81</v>
      </c>
      <c r="M37" s="176">
        <v>97</v>
      </c>
      <c r="N37" s="176">
        <v>60</v>
      </c>
      <c r="O37" s="141">
        <v>861.9</v>
      </c>
      <c r="P37" s="141">
        <v>863.4</v>
      </c>
      <c r="Q37" s="141">
        <v>860.4</v>
      </c>
      <c r="R37" s="175">
        <f t="shared" si="1"/>
        <v>3</v>
      </c>
      <c r="S37" s="141">
        <v>1015.4</v>
      </c>
      <c r="T37" s="141">
        <v>1018.8</v>
      </c>
      <c r="U37" s="141">
        <v>1009.5</v>
      </c>
      <c r="V37" s="175">
        <f t="shared" si="2"/>
        <v>9.2999999999999545</v>
      </c>
      <c r="W37" s="176">
        <v>5</v>
      </c>
      <c r="X37" s="176">
        <v>10</v>
      </c>
      <c r="Y37" s="176">
        <v>2</v>
      </c>
      <c r="Z37" s="141">
        <v>0.9</v>
      </c>
      <c r="AA37" s="141">
        <v>0</v>
      </c>
      <c r="AB37" s="120">
        <v>2.34</v>
      </c>
      <c r="AC37" s="120"/>
      <c r="AD37" s="120"/>
      <c r="AE37" s="120"/>
      <c r="AF37" s="120"/>
      <c r="AG37" s="120"/>
      <c r="AH37" s="120"/>
      <c r="AI37" s="120"/>
      <c r="AJ37" s="120" t="s">
        <v>80</v>
      </c>
      <c r="AK37" s="120"/>
      <c r="AL37" s="120"/>
      <c r="AM37" s="122"/>
      <c r="AN37" s="122"/>
      <c r="AO37" s="122"/>
      <c r="AP37" s="122"/>
      <c r="AQ37" s="122"/>
      <c r="AR37" s="122"/>
      <c r="AS37" s="122"/>
      <c r="AT37" s="122"/>
      <c r="AU37" s="122"/>
      <c r="AV37" s="122"/>
      <c r="AW37" s="122"/>
      <c r="AX37" s="122"/>
      <c r="AY37" s="121">
        <v>23</v>
      </c>
      <c r="AZ37" s="219">
        <v>2</v>
      </c>
      <c r="BA37" s="216">
        <v>23</v>
      </c>
      <c r="BB37" s="112">
        <v>5</v>
      </c>
      <c r="BC37" s="217">
        <v>3.4</v>
      </c>
      <c r="BD37" s="48"/>
      <c r="BF37" s="180"/>
    </row>
    <row r="38" spans="1:58" x14ac:dyDescent="0.2">
      <c r="A38" s="174">
        <v>30</v>
      </c>
      <c r="B38" s="141">
        <v>7.7</v>
      </c>
      <c r="C38" s="141">
        <v>14.5</v>
      </c>
      <c r="D38" s="141">
        <v>1</v>
      </c>
      <c r="E38" s="175">
        <f t="shared" si="0"/>
        <v>13.5</v>
      </c>
      <c r="F38" s="141">
        <v>-1</v>
      </c>
      <c r="G38" s="141">
        <v>5.0999999999999996</v>
      </c>
      <c r="H38" s="141">
        <v>7</v>
      </c>
      <c r="I38" s="141">
        <v>7.6</v>
      </c>
      <c r="J38" s="141">
        <v>5.6</v>
      </c>
      <c r="K38" s="141">
        <v>1.8</v>
      </c>
      <c r="L38" s="176">
        <v>66</v>
      </c>
      <c r="M38" s="176">
        <v>88</v>
      </c>
      <c r="N38" s="176">
        <v>40</v>
      </c>
      <c r="O38" s="141">
        <v>862.1</v>
      </c>
      <c r="P38" s="141">
        <v>864.1</v>
      </c>
      <c r="Q38" s="141">
        <v>860.8</v>
      </c>
      <c r="R38" s="175">
        <f t="shared" si="1"/>
        <v>3.3000000000000682</v>
      </c>
      <c r="S38" s="141">
        <v>1016</v>
      </c>
      <c r="T38" s="141">
        <v>1020</v>
      </c>
      <c r="U38" s="141">
        <v>1012.4</v>
      </c>
      <c r="V38" s="175">
        <f t="shared" si="2"/>
        <v>7.6000000000000227</v>
      </c>
      <c r="W38" s="176">
        <v>4</v>
      </c>
      <c r="X38" s="176">
        <v>10</v>
      </c>
      <c r="Y38" s="176">
        <v>2</v>
      </c>
      <c r="Z38" s="141">
        <v>6.6</v>
      </c>
      <c r="AA38" s="141">
        <v>0</v>
      </c>
      <c r="AB38" s="120">
        <v>1.92</v>
      </c>
      <c r="AC38" s="120"/>
      <c r="AD38" s="120"/>
      <c r="AE38" s="120"/>
      <c r="AF38" s="120"/>
      <c r="AG38" s="120"/>
      <c r="AH38" s="120"/>
      <c r="AI38" s="120"/>
      <c r="AJ38" s="120" t="s">
        <v>80</v>
      </c>
      <c r="AK38" s="120" t="s">
        <v>80</v>
      </c>
      <c r="AL38" s="120" t="s">
        <v>80</v>
      </c>
      <c r="AM38" s="122"/>
      <c r="AN38" s="122"/>
      <c r="AO38" s="122"/>
      <c r="AP38" s="122"/>
      <c r="AQ38" s="122"/>
      <c r="AR38" s="122"/>
      <c r="AS38" s="122"/>
      <c r="AT38" s="122"/>
      <c r="AU38" s="122"/>
      <c r="AV38" s="122"/>
      <c r="AW38" s="122"/>
      <c r="AX38" s="122"/>
      <c r="AY38" s="121">
        <v>23</v>
      </c>
      <c r="AZ38" s="215">
        <v>2</v>
      </c>
      <c r="BA38" s="216">
        <v>23</v>
      </c>
      <c r="BB38" s="112">
        <v>5.6</v>
      </c>
      <c r="BC38" s="48">
        <v>2.1</v>
      </c>
      <c r="BD38" s="48"/>
      <c r="BF38" s="180"/>
    </row>
    <row r="39" spans="1:58" s="233" customFormat="1" x14ac:dyDescent="0.2">
      <c r="A39" s="220">
        <v>31</v>
      </c>
      <c r="B39" s="221">
        <v>8.4</v>
      </c>
      <c r="C39" s="221">
        <v>16.600000000000001</v>
      </c>
      <c r="D39" s="221">
        <v>0.7</v>
      </c>
      <c r="E39" s="222">
        <f t="shared" si="0"/>
        <v>15.900000000000002</v>
      </c>
      <c r="F39" s="221">
        <v>-1.5</v>
      </c>
      <c r="G39" s="221">
        <v>5.9</v>
      </c>
      <c r="H39" s="221">
        <v>7.1</v>
      </c>
      <c r="I39" s="221">
        <v>8.1</v>
      </c>
      <c r="J39" s="221">
        <v>5.4</v>
      </c>
      <c r="K39" s="221">
        <v>2.1</v>
      </c>
      <c r="L39" s="223">
        <v>61</v>
      </c>
      <c r="M39" s="223">
        <v>91</v>
      </c>
      <c r="N39" s="223">
        <v>39</v>
      </c>
      <c r="O39" s="221">
        <v>858.4</v>
      </c>
      <c r="P39" s="221">
        <v>860.4</v>
      </c>
      <c r="Q39" s="221">
        <v>856.4</v>
      </c>
      <c r="R39" s="222">
        <f t="shared" si="1"/>
        <v>4</v>
      </c>
      <c r="S39" s="221">
        <v>1011.6</v>
      </c>
      <c r="T39" s="221">
        <v>1016.2</v>
      </c>
      <c r="U39" s="221">
        <v>1007.2</v>
      </c>
      <c r="V39" s="222">
        <f t="shared" si="2"/>
        <v>9</v>
      </c>
      <c r="W39" s="223">
        <v>4</v>
      </c>
      <c r="X39" s="176">
        <v>10</v>
      </c>
      <c r="Y39" s="176">
        <v>2</v>
      </c>
      <c r="Z39" s="224">
        <v>6.6</v>
      </c>
      <c r="AA39" s="221">
        <v>0</v>
      </c>
      <c r="AB39" s="225">
        <v>1.31</v>
      </c>
      <c r="AC39" s="225"/>
      <c r="AD39" s="225"/>
      <c r="AE39" s="225"/>
      <c r="AF39" s="225"/>
      <c r="AG39" s="225"/>
      <c r="AH39" s="225"/>
      <c r="AI39" s="225"/>
      <c r="AJ39" s="225" t="s">
        <v>80</v>
      </c>
      <c r="AK39" s="225"/>
      <c r="AL39" s="225"/>
      <c r="AM39" s="226"/>
      <c r="AN39" s="226"/>
      <c r="AO39" s="226"/>
      <c r="AP39" s="226"/>
      <c r="AQ39" s="226"/>
      <c r="AR39" s="226"/>
      <c r="AS39" s="226"/>
      <c r="AT39" s="226"/>
      <c r="AU39" s="226"/>
      <c r="AV39" s="226"/>
      <c r="AW39" s="226"/>
      <c r="AX39" s="226"/>
      <c r="AY39" s="227">
        <v>68</v>
      </c>
      <c r="AZ39" s="228">
        <v>0.8</v>
      </c>
      <c r="BA39" s="229">
        <v>90</v>
      </c>
      <c r="BB39" s="230">
        <v>3.4</v>
      </c>
      <c r="BC39" s="231">
        <v>0.8</v>
      </c>
      <c r="BD39" s="231"/>
      <c r="BE39" s="138"/>
      <c r="BF39" s="232"/>
    </row>
    <row r="40" spans="1:58" x14ac:dyDescent="0.2">
      <c r="A40" s="234"/>
      <c r="B40" s="235">
        <f>STDEV(B9:B39)</f>
        <v>4.0874184086427787</v>
      </c>
      <c r="C40" s="235"/>
      <c r="D40" s="235"/>
      <c r="E40" s="235"/>
      <c r="F40" s="235"/>
      <c r="G40" s="235"/>
      <c r="H40" s="235"/>
      <c r="I40" s="235"/>
      <c r="J40" s="235"/>
      <c r="K40" s="235"/>
      <c r="L40" s="236"/>
      <c r="M40" s="236"/>
      <c r="N40" s="236"/>
      <c r="O40" s="235"/>
      <c r="P40" s="235"/>
      <c r="Q40" s="235"/>
      <c r="R40" s="237"/>
      <c r="S40" s="235"/>
      <c r="T40" s="235"/>
      <c r="U40" s="235"/>
      <c r="V40" s="235"/>
      <c r="W40" s="236"/>
      <c r="X40" s="236"/>
      <c r="Y40" s="236"/>
      <c r="Z40" s="238"/>
      <c r="AA40" s="238"/>
      <c r="AB40" s="239"/>
      <c r="AC40" s="239"/>
      <c r="AD40" s="239"/>
      <c r="AE40" s="239"/>
      <c r="AF40" s="239"/>
      <c r="AG40" s="239"/>
      <c r="AH40" s="239"/>
      <c r="AI40" s="239"/>
      <c r="AJ40" s="239"/>
      <c r="AK40" s="239"/>
      <c r="AL40" s="239"/>
      <c r="AZ40" s="183"/>
      <c r="BB40" s="240"/>
      <c r="BC40" s="183">
        <f>AVERAGEA(BC9:BC39)</f>
        <v>2.0741935483870968</v>
      </c>
      <c r="BF40" s="235"/>
    </row>
    <row r="41" spans="1:58" x14ac:dyDescent="0.2">
      <c r="A41" s="241"/>
      <c r="B41" s="235"/>
      <c r="C41" s="235"/>
      <c r="D41" s="235"/>
      <c r="E41" s="235"/>
      <c r="F41" s="235"/>
      <c r="G41" s="235"/>
      <c r="H41" s="235"/>
      <c r="I41" s="235"/>
      <c r="J41" s="235"/>
      <c r="K41" s="235"/>
      <c r="L41" s="236"/>
      <c r="M41" s="236"/>
      <c r="N41" s="236"/>
      <c r="O41" s="235"/>
      <c r="P41" s="235"/>
      <c r="Q41" s="235"/>
      <c r="R41" s="242"/>
      <c r="S41" s="235"/>
      <c r="T41" s="235"/>
      <c r="U41" s="235"/>
      <c r="V41" s="235"/>
      <c r="W41" s="236"/>
      <c r="X41" s="236"/>
      <c r="Y41" s="236"/>
      <c r="Z41" s="243"/>
      <c r="AA41" s="238"/>
      <c r="AB41" s="244"/>
      <c r="AC41" s="239"/>
      <c r="AD41" s="239"/>
      <c r="AE41" s="239"/>
      <c r="AF41" s="239"/>
      <c r="AG41" s="239"/>
      <c r="AH41" s="239"/>
      <c r="AI41" s="239"/>
      <c r="AJ41" s="239"/>
      <c r="AK41" s="239"/>
      <c r="AL41" s="239"/>
      <c r="AM41" s="235"/>
    </row>
    <row r="42" spans="1:58" s="248" customFormat="1" x14ac:dyDescent="0.2">
      <c r="A42" s="245" t="s">
        <v>35</v>
      </c>
      <c r="B42" s="240">
        <f t="shared" ref="B42:Q42" si="4">SUM(B9:B39)</f>
        <v>269.59999999999997</v>
      </c>
      <c r="C42" s="240">
        <f t="shared" si="4"/>
        <v>516.09999999999991</v>
      </c>
      <c r="D42" s="240">
        <f t="shared" si="4"/>
        <v>31.900000000000002</v>
      </c>
      <c r="E42" s="240">
        <f>SUM(E10:E39)</f>
        <v>464.79999999999995</v>
      </c>
      <c r="F42" s="240">
        <f t="shared" si="4"/>
        <v>-40.699999999999996</v>
      </c>
      <c r="G42" s="240">
        <f t="shared" si="4"/>
        <v>124.49999999999999</v>
      </c>
      <c r="H42" s="240">
        <f t="shared" si="4"/>
        <v>173.6</v>
      </c>
      <c r="I42" s="240">
        <f t="shared" si="4"/>
        <v>207.60000000000002</v>
      </c>
      <c r="J42" s="240">
        <f t="shared" si="4"/>
        <v>138</v>
      </c>
      <c r="K42" s="240">
        <f t="shared" si="4"/>
        <v>-42.59999999999998</v>
      </c>
      <c r="L42" s="240">
        <f t="shared" si="4"/>
        <v>1613</v>
      </c>
      <c r="M42" s="240">
        <f t="shared" si="4"/>
        <v>2441</v>
      </c>
      <c r="N42" s="240">
        <f t="shared" si="4"/>
        <v>927</v>
      </c>
      <c r="O42" s="240">
        <f t="shared" si="4"/>
        <v>26727.5</v>
      </c>
      <c r="P42" s="240">
        <f t="shared" si="4"/>
        <v>26792.799999999996</v>
      </c>
      <c r="Q42" s="240">
        <f t="shared" si="4"/>
        <v>26657.600000000006</v>
      </c>
      <c r="R42" s="240">
        <f>P42-Q42</f>
        <v>135.19999999998981</v>
      </c>
      <c r="S42" s="240">
        <f t="shared" ref="S42:AM42" si="5">SUM(S9:S39)</f>
        <v>31483.800000000003</v>
      </c>
      <c r="T42" s="240">
        <f t="shared" si="5"/>
        <v>31607.3</v>
      </c>
      <c r="U42" s="240">
        <f t="shared" si="5"/>
        <v>31350.200000000004</v>
      </c>
      <c r="V42" s="240">
        <f t="shared" si="5"/>
        <v>257.10000000000025</v>
      </c>
      <c r="W42" s="240">
        <f t="shared" si="5"/>
        <v>75</v>
      </c>
      <c r="X42" s="240">
        <f t="shared" si="5"/>
        <v>310</v>
      </c>
      <c r="Y42" s="240">
        <f t="shared" si="5"/>
        <v>62</v>
      </c>
      <c r="Z42" s="246">
        <f t="shared" si="5"/>
        <v>233</v>
      </c>
      <c r="AA42" s="240">
        <f t="shared" si="5"/>
        <v>21.3</v>
      </c>
      <c r="AB42" s="247">
        <f t="shared" si="5"/>
        <v>90.35</v>
      </c>
      <c r="AC42" s="247"/>
      <c r="AD42" s="247"/>
      <c r="AE42" s="247"/>
      <c r="AF42" s="247"/>
      <c r="AG42" s="247"/>
      <c r="AH42" s="247"/>
      <c r="AI42" s="247"/>
      <c r="AJ42" s="247"/>
      <c r="AK42" s="247"/>
      <c r="AL42" s="247"/>
      <c r="AM42" s="247">
        <f t="shared" si="5"/>
        <v>0</v>
      </c>
    </row>
    <row r="43" spans="1:58" s="248" customFormat="1" x14ac:dyDescent="0.2">
      <c r="A43" s="245" t="s">
        <v>36</v>
      </c>
      <c r="B43" s="240">
        <f t="shared" ref="B43:Q43" si="6">AVERAGEA(B9:B39)</f>
        <v>8.6967741935483858</v>
      </c>
      <c r="C43" s="240">
        <f t="shared" si="6"/>
        <v>16.64838709677419</v>
      </c>
      <c r="D43" s="240">
        <f t="shared" si="6"/>
        <v>1.0290322580645161</v>
      </c>
      <c r="E43" s="240">
        <f>AVERAGEA(E10:E39)</f>
        <v>15.493333333333332</v>
      </c>
      <c r="F43" s="240">
        <f t="shared" si="6"/>
        <v>-1.3129032258064515</v>
      </c>
      <c r="G43" s="240">
        <f t="shared" si="6"/>
        <v>4.0161290322580641</v>
      </c>
      <c r="H43" s="240">
        <f t="shared" si="6"/>
        <v>5.6</v>
      </c>
      <c r="I43" s="240">
        <f t="shared" si="6"/>
        <v>6.6967741935483875</v>
      </c>
      <c r="J43" s="240">
        <f t="shared" si="6"/>
        <v>4.4516129032258061</v>
      </c>
      <c r="K43" s="240">
        <f t="shared" si="6"/>
        <v>-1.3741935483870962</v>
      </c>
      <c r="L43" s="240">
        <f t="shared" si="6"/>
        <v>52.032258064516128</v>
      </c>
      <c r="M43" s="240">
        <f t="shared" si="6"/>
        <v>78.741935483870961</v>
      </c>
      <c r="N43" s="240">
        <f t="shared" si="6"/>
        <v>29.903225806451612</v>
      </c>
      <c r="O43" s="240">
        <f t="shared" si="6"/>
        <v>862.17741935483866</v>
      </c>
      <c r="P43" s="240">
        <f t="shared" si="6"/>
        <v>864.28387096774179</v>
      </c>
      <c r="Q43" s="240">
        <f t="shared" si="6"/>
        <v>859.92258064516147</v>
      </c>
      <c r="R43" s="240">
        <f>P43-Q43</f>
        <v>4.3612903225803166</v>
      </c>
      <c r="S43" s="240">
        <f t="shared" ref="S43:AM43" si="7">AVERAGEA(S9:S39)</f>
        <v>1015.6064516129034</v>
      </c>
      <c r="T43" s="240">
        <f t="shared" si="7"/>
        <v>1019.5903225806452</v>
      </c>
      <c r="U43" s="240">
        <f t="shared" si="7"/>
        <v>1011.2967741935486</v>
      </c>
      <c r="V43" s="240">
        <f t="shared" si="7"/>
        <v>8.2935483870967825</v>
      </c>
      <c r="W43" s="240">
        <f t="shared" si="7"/>
        <v>3.2608695652173911</v>
      </c>
      <c r="X43" s="240">
        <f t="shared" si="7"/>
        <v>10</v>
      </c>
      <c r="Y43" s="240">
        <f t="shared" si="7"/>
        <v>2</v>
      </c>
      <c r="Z43" s="246">
        <f t="shared" si="7"/>
        <v>7.5161290322580649</v>
      </c>
      <c r="AA43" s="240">
        <f t="shared" si="7"/>
        <v>0.68709677419354842</v>
      </c>
      <c r="AB43" s="240">
        <f t="shared" si="7"/>
        <v>2.9145161290322581</v>
      </c>
      <c r="AC43" s="240"/>
      <c r="AD43" s="240"/>
      <c r="AE43" s="240"/>
      <c r="AF43" s="240"/>
      <c r="AG43" s="240"/>
      <c r="AH43" s="240"/>
      <c r="AI43" s="240"/>
      <c r="AJ43" s="240"/>
      <c r="AK43" s="240"/>
      <c r="AL43" s="240"/>
      <c r="AM43" s="240" t="e">
        <f t="shared" si="7"/>
        <v>#DIV/0!</v>
      </c>
    </row>
    <row r="44" spans="1:58" s="248" customFormat="1" x14ac:dyDescent="0.2">
      <c r="A44" s="245" t="s">
        <v>19</v>
      </c>
      <c r="B44" s="240">
        <f t="shared" ref="B44:Q44" si="8">MAXA(B9:B39)</f>
        <v>16.399999999999999</v>
      </c>
      <c r="C44" s="240">
        <f t="shared" si="8"/>
        <v>24.6</v>
      </c>
      <c r="D44" s="240">
        <f t="shared" si="8"/>
        <v>11.4</v>
      </c>
      <c r="E44" s="240">
        <f>MAXA(E10:E39)</f>
        <v>21.9</v>
      </c>
      <c r="F44" s="240">
        <f t="shared" si="8"/>
        <v>10</v>
      </c>
      <c r="G44" s="240">
        <f t="shared" si="8"/>
        <v>9.1999999999999993</v>
      </c>
      <c r="H44" s="240">
        <f t="shared" si="8"/>
        <v>8.8000000000000007</v>
      </c>
      <c r="I44" s="240">
        <f t="shared" si="8"/>
        <v>10.4</v>
      </c>
      <c r="J44" s="240">
        <f t="shared" si="8"/>
        <v>6.7</v>
      </c>
      <c r="K44" s="240">
        <f t="shared" si="8"/>
        <v>5.0999999999999996</v>
      </c>
      <c r="L44" s="240">
        <f t="shared" si="8"/>
        <v>81</v>
      </c>
      <c r="M44" s="240">
        <f t="shared" si="8"/>
        <v>98</v>
      </c>
      <c r="N44" s="240">
        <f t="shared" si="8"/>
        <v>60</v>
      </c>
      <c r="O44" s="240">
        <f t="shared" si="8"/>
        <v>870</v>
      </c>
      <c r="P44" s="240">
        <f t="shared" si="8"/>
        <v>871.7</v>
      </c>
      <c r="Q44" s="240">
        <f t="shared" si="8"/>
        <v>868.7</v>
      </c>
      <c r="R44" s="240">
        <f>MAXA(R9:R39)</f>
        <v>7.7999999999999545</v>
      </c>
      <c r="S44" s="240">
        <f t="shared" ref="S44:AM44" si="9">MAXA(S9:S39)</f>
        <v>1031.3</v>
      </c>
      <c r="T44" s="240">
        <f t="shared" si="9"/>
        <v>1033.4000000000001</v>
      </c>
      <c r="U44" s="240">
        <f t="shared" si="9"/>
        <v>1028.5</v>
      </c>
      <c r="V44" s="240">
        <f t="shared" si="9"/>
        <v>14.299999999999955</v>
      </c>
      <c r="W44" s="240">
        <f t="shared" si="9"/>
        <v>7</v>
      </c>
      <c r="X44" s="240">
        <f t="shared" si="9"/>
        <v>10</v>
      </c>
      <c r="Y44" s="240">
        <f t="shared" si="9"/>
        <v>2</v>
      </c>
      <c r="Z44" s="246">
        <f t="shared" si="9"/>
        <v>9.8000000000000007</v>
      </c>
      <c r="AA44" s="240">
        <f t="shared" si="9"/>
        <v>6.3</v>
      </c>
      <c r="AB44" s="240">
        <f t="shared" si="9"/>
        <v>7.61</v>
      </c>
      <c r="AC44" s="240"/>
      <c r="AD44" s="240"/>
      <c r="AE44" s="240"/>
      <c r="AF44" s="240"/>
      <c r="AG44" s="240"/>
      <c r="AH44" s="240"/>
      <c r="AI44" s="240"/>
      <c r="AJ44" s="240"/>
      <c r="AK44" s="240"/>
      <c r="AL44" s="240"/>
      <c r="AM44" s="240">
        <f t="shared" si="9"/>
        <v>0</v>
      </c>
      <c r="AZ44" s="249"/>
    </row>
    <row r="45" spans="1:58" s="248" customFormat="1" x14ac:dyDescent="0.2">
      <c r="A45" s="245" t="s">
        <v>20</v>
      </c>
      <c r="B45" s="240">
        <f t="shared" ref="B45:AM45" si="10">MINA(B9:B39)</f>
        <v>-0.4</v>
      </c>
      <c r="C45" s="240">
        <f t="shared" si="10"/>
        <v>5.3</v>
      </c>
      <c r="D45" s="240">
        <f t="shared" si="10"/>
        <v>-6.8</v>
      </c>
      <c r="E45" s="240">
        <f>MINA(E10:E39)</f>
        <v>7.6999999999999993</v>
      </c>
      <c r="F45" s="240">
        <f t="shared" si="10"/>
        <v>-9.5</v>
      </c>
      <c r="G45" s="240">
        <f t="shared" si="10"/>
        <v>-2.9</v>
      </c>
      <c r="H45" s="240">
        <f t="shared" si="10"/>
        <v>3.4</v>
      </c>
      <c r="I45" s="240">
        <f t="shared" si="10"/>
        <v>4.3</v>
      </c>
      <c r="J45" s="240">
        <f t="shared" si="10"/>
        <v>2.8</v>
      </c>
      <c r="K45" s="240">
        <f t="shared" si="10"/>
        <v>-6.5</v>
      </c>
      <c r="L45" s="240">
        <f t="shared" si="10"/>
        <v>33</v>
      </c>
      <c r="M45" s="240">
        <f t="shared" si="10"/>
        <v>51</v>
      </c>
      <c r="N45" s="240">
        <f t="shared" si="10"/>
        <v>16</v>
      </c>
      <c r="O45" s="240">
        <f t="shared" si="10"/>
        <v>851.7</v>
      </c>
      <c r="P45" s="240">
        <f t="shared" si="10"/>
        <v>855.6</v>
      </c>
      <c r="Q45" s="240">
        <f t="shared" si="10"/>
        <v>848.6</v>
      </c>
      <c r="R45" s="240">
        <f t="shared" si="10"/>
        <v>1.5</v>
      </c>
      <c r="S45" s="240">
        <f t="shared" si="10"/>
        <v>998.6</v>
      </c>
      <c r="T45" s="240">
        <f t="shared" si="10"/>
        <v>1002.1</v>
      </c>
      <c r="U45" s="240">
        <f t="shared" si="10"/>
        <v>994.5</v>
      </c>
      <c r="V45" s="240">
        <f t="shared" si="10"/>
        <v>2</v>
      </c>
      <c r="W45" s="240">
        <f t="shared" si="10"/>
        <v>1</v>
      </c>
      <c r="X45" s="240">
        <f t="shared" si="10"/>
        <v>10</v>
      </c>
      <c r="Y45" s="240">
        <f t="shared" si="10"/>
        <v>2</v>
      </c>
      <c r="Z45" s="246">
        <f t="shared" si="10"/>
        <v>0.5</v>
      </c>
      <c r="AA45" s="240">
        <f t="shared" si="10"/>
        <v>0</v>
      </c>
      <c r="AB45" s="240">
        <f t="shared" si="10"/>
        <v>1.31</v>
      </c>
      <c r="AC45" s="240"/>
      <c r="AD45" s="240"/>
      <c r="AE45" s="240"/>
      <c r="AF45" s="240"/>
      <c r="AG45" s="240"/>
      <c r="AH45" s="240"/>
      <c r="AI45" s="240"/>
      <c r="AJ45" s="240"/>
      <c r="AK45" s="240"/>
      <c r="AL45" s="240"/>
      <c r="AM45" s="240">
        <f t="shared" si="10"/>
        <v>0</v>
      </c>
      <c r="BA45" s="249"/>
    </row>
    <row r="46" spans="1:58" x14ac:dyDescent="0.2">
      <c r="A46" s="241"/>
      <c r="B46" s="235"/>
      <c r="C46" s="235"/>
      <c r="D46" s="235"/>
      <c r="E46" s="235"/>
      <c r="F46" s="235"/>
      <c r="G46" s="235"/>
      <c r="H46" s="235"/>
      <c r="I46" s="235"/>
      <c r="J46" s="235"/>
      <c r="K46" s="235"/>
      <c r="L46" s="235"/>
      <c r="M46" s="235"/>
      <c r="N46" s="235"/>
      <c r="O46" s="235"/>
      <c r="P46" s="235"/>
      <c r="Q46" s="235"/>
      <c r="R46" s="242">
        <f t="shared" ref="R46:R51" si="11">P46-Q46</f>
        <v>0</v>
      </c>
      <c r="S46" s="235"/>
      <c r="T46" s="235"/>
      <c r="U46" s="235"/>
      <c r="V46" s="235"/>
      <c r="W46" s="235"/>
      <c r="X46" s="235"/>
      <c r="Y46" s="235"/>
      <c r="Z46" s="250"/>
      <c r="AA46" s="235"/>
      <c r="AB46" s="251"/>
      <c r="AC46" s="251"/>
      <c r="AD46" s="251"/>
      <c r="AE46" s="251"/>
      <c r="AF46" s="251"/>
      <c r="AG46" s="251"/>
      <c r="AH46" s="251"/>
      <c r="AI46" s="251"/>
      <c r="AJ46" s="251"/>
      <c r="AK46" s="251"/>
      <c r="AL46" s="251"/>
      <c r="AM46" s="252"/>
    </row>
    <row r="47" spans="1:58" s="197" customFormat="1" x14ac:dyDescent="0.2">
      <c r="A47" s="185" t="s">
        <v>35</v>
      </c>
      <c r="B47" s="187">
        <f t="shared" ref="B47:L47" si="12">SUM(B9:B18)</f>
        <v>57</v>
      </c>
      <c r="C47" s="187">
        <f t="shared" si="12"/>
        <v>144.19999999999999</v>
      </c>
      <c r="D47" s="187">
        <f t="shared" si="12"/>
        <v>-22.799999999999997</v>
      </c>
      <c r="E47" s="187">
        <f>SUM(E9:E18)</f>
        <v>167.00000000000003</v>
      </c>
      <c r="F47" s="187">
        <f t="shared" si="12"/>
        <v>-48.9</v>
      </c>
      <c r="G47" s="187">
        <f t="shared" si="12"/>
        <v>18.900000000000006</v>
      </c>
      <c r="H47" s="187">
        <f t="shared" si="12"/>
        <v>48.599999999999994</v>
      </c>
      <c r="I47" s="187">
        <f t="shared" si="12"/>
        <v>58.4</v>
      </c>
      <c r="J47" s="187">
        <f t="shared" si="12"/>
        <v>39.900000000000006</v>
      </c>
      <c r="K47" s="187">
        <f t="shared" si="12"/>
        <v>-30.7</v>
      </c>
      <c r="L47" s="187">
        <f t="shared" si="12"/>
        <v>561</v>
      </c>
      <c r="M47" s="187"/>
      <c r="N47" s="187">
        <f>SUM(N9:N18)</f>
        <v>325</v>
      </c>
      <c r="O47" s="187">
        <f>SUM(O9:O18)</f>
        <v>8664.5</v>
      </c>
      <c r="P47" s="187">
        <f>SUM(P9:P18)</f>
        <v>8682.1</v>
      </c>
      <c r="Q47" s="187">
        <f>SUM(Q9:Q18)</f>
        <v>8645.7000000000007</v>
      </c>
      <c r="R47" s="187">
        <f t="shared" si="11"/>
        <v>36.399999999999636</v>
      </c>
      <c r="S47" s="187">
        <f t="shared" ref="S47:AB47" si="13">SUM(S9:S18)</f>
        <v>10227.800000000001</v>
      </c>
      <c r="T47" s="187">
        <f t="shared" si="13"/>
        <v>10266.599999999999</v>
      </c>
      <c r="U47" s="187">
        <f t="shared" si="13"/>
        <v>10182.699999999999</v>
      </c>
      <c r="V47" s="187">
        <f t="shared" si="13"/>
        <v>83.900000000000233</v>
      </c>
      <c r="W47" s="187">
        <f t="shared" si="13"/>
        <v>14</v>
      </c>
      <c r="X47" s="187">
        <f t="shared" si="13"/>
        <v>100</v>
      </c>
      <c r="Y47" s="187">
        <f t="shared" si="13"/>
        <v>20</v>
      </c>
      <c r="Z47" s="187">
        <f>SUM(Z9:Z18)</f>
        <v>82.399999999999991</v>
      </c>
      <c r="AA47" s="187">
        <f t="shared" si="13"/>
        <v>0</v>
      </c>
      <c r="AB47" s="187">
        <f t="shared" si="13"/>
        <v>22.599999999999998</v>
      </c>
      <c r="AC47" s="253"/>
      <c r="AD47" s="253"/>
      <c r="AE47" s="253"/>
      <c r="AF47" s="253"/>
      <c r="AG47" s="253"/>
      <c r="AH47" s="253"/>
      <c r="AI47" s="253"/>
      <c r="AJ47" s="253"/>
      <c r="AK47" s="253"/>
      <c r="AL47" s="253"/>
      <c r="AM47" s="254"/>
    </row>
    <row r="48" spans="1:58" s="197" customFormat="1" x14ac:dyDescent="0.2">
      <c r="A48" s="185" t="s">
        <v>32</v>
      </c>
      <c r="B48" s="187">
        <f t="shared" ref="B48:Q48" si="14">AVERAGEA(B9:B18)</f>
        <v>5.7</v>
      </c>
      <c r="C48" s="187">
        <f t="shared" si="14"/>
        <v>14.419999999999998</v>
      </c>
      <c r="D48" s="187">
        <f t="shared" si="14"/>
        <v>-2.2799999999999998</v>
      </c>
      <c r="E48" s="187">
        <f>AVERAGEA(E9:E18)</f>
        <v>16.700000000000003</v>
      </c>
      <c r="F48" s="187">
        <f t="shared" si="14"/>
        <v>-4.8899999999999997</v>
      </c>
      <c r="G48" s="187">
        <f t="shared" si="14"/>
        <v>1.8900000000000006</v>
      </c>
      <c r="H48" s="187">
        <f t="shared" si="14"/>
        <v>4.8599999999999994</v>
      </c>
      <c r="I48" s="187">
        <f t="shared" si="14"/>
        <v>5.84</v>
      </c>
      <c r="J48" s="187">
        <f t="shared" si="14"/>
        <v>3.9900000000000007</v>
      </c>
      <c r="K48" s="187">
        <f t="shared" si="14"/>
        <v>-3.07</v>
      </c>
      <c r="L48" s="187">
        <f t="shared" si="14"/>
        <v>56.1</v>
      </c>
      <c r="M48" s="187">
        <f t="shared" si="14"/>
        <v>81.5</v>
      </c>
      <c r="N48" s="187">
        <f t="shared" si="14"/>
        <v>32.5</v>
      </c>
      <c r="O48" s="187">
        <f t="shared" si="14"/>
        <v>866.45</v>
      </c>
      <c r="P48" s="187">
        <f t="shared" si="14"/>
        <v>868.21</v>
      </c>
      <c r="Q48" s="187">
        <f t="shared" si="14"/>
        <v>864.57</v>
      </c>
      <c r="R48" s="187">
        <f t="shared" si="11"/>
        <v>3.6399999999999864</v>
      </c>
      <c r="S48" s="187">
        <f t="shared" ref="S48:AB48" si="15">AVERAGEA(S9:S18)</f>
        <v>1022.7800000000001</v>
      </c>
      <c r="T48" s="187">
        <f t="shared" si="15"/>
        <v>1026.6599999999999</v>
      </c>
      <c r="U48" s="187">
        <f t="shared" si="15"/>
        <v>1018.2699999999999</v>
      </c>
      <c r="V48" s="187">
        <f t="shared" si="15"/>
        <v>8.3900000000000237</v>
      </c>
      <c r="W48" s="187">
        <f t="shared" si="15"/>
        <v>2.3333333333333335</v>
      </c>
      <c r="X48" s="187">
        <f t="shared" si="15"/>
        <v>10</v>
      </c>
      <c r="Y48" s="187">
        <f t="shared" si="15"/>
        <v>2</v>
      </c>
      <c r="Z48" s="187">
        <f>AVERAGEA(Z9:Z18)</f>
        <v>8.2399999999999984</v>
      </c>
      <c r="AA48" s="187">
        <f t="shared" si="15"/>
        <v>0</v>
      </c>
      <c r="AB48" s="187">
        <f t="shared" si="15"/>
        <v>2.2599999999999998</v>
      </c>
      <c r="AC48" s="253"/>
      <c r="AD48" s="253"/>
      <c r="AE48" s="253"/>
      <c r="AF48" s="253"/>
      <c r="AG48" s="253"/>
      <c r="AH48" s="253"/>
      <c r="AI48" s="253"/>
      <c r="AJ48" s="253"/>
      <c r="AK48" s="253"/>
      <c r="AL48" s="253"/>
      <c r="AM48" s="254"/>
    </row>
    <row r="49" spans="1:52" s="197" customFormat="1" x14ac:dyDescent="0.2">
      <c r="A49" s="185" t="s">
        <v>19</v>
      </c>
      <c r="B49" s="187">
        <f t="shared" ref="B49:Q49" si="16">MAXA(B9:B18)</f>
        <v>10.6</v>
      </c>
      <c r="C49" s="187">
        <f t="shared" si="16"/>
        <v>19.899999999999999</v>
      </c>
      <c r="D49" s="187">
        <f t="shared" si="16"/>
        <v>1.6</v>
      </c>
      <c r="E49" s="187">
        <f>MAXA(E9:E18)</f>
        <v>19.8</v>
      </c>
      <c r="F49" s="187">
        <f t="shared" si="16"/>
        <v>-1.6</v>
      </c>
      <c r="G49" s="187">
        <f t="shared" si="16"/>
        <v>5.8</v>
      </c>
      <c r="H49" s="187">
        <f t="shared" si="16"/>
        <v>6.6</v>
      </c>
      <c r="I49" s="187">
        <f t="shared" si="16"/>
        <v>8.5</v>
      </c>
      <c r="J49" s="187">
        <f t="shared" si="16"/>
        <v>4.8</v>
      </c>
      <c r="K49" s="187">
        <f t="shared" si="16"/>
        <v>1</v>
      </c>
      <c r="L49" s="187">
        <f t="shared" si="16"/>
        <v>71</v>
      </c>
      <c r="M49" s="187">
        <f t="shared" si="16"/>
        <v>98</v>
      </c>
      <c r="N49" s="187">
        <f t="shared" si="16"/>
        <v>45</v>
      </c>
      <c r="O49" s="187">
        <f t="shared" si="16"/>
        <v>870</v>
      </c>
      <c r="P49" s="187">
        <f t="shared" si="16"/>
        <v>871.7</v>
      </c>
      <c r="Q49" s="187">
        <f t="shared" si="16"/>
        <v>868.7</v>
      </c>
      <c r="R49" s="187">
        <f t="shared" si="11"/>
        <v>3</v>
      </c>
      <c r="S49" s="187">
        <f t="shared" ref="S49:AB49" si="17">MAXA(S9:S18)</f>
        <v>1031.3</v>
      </c>
      <c r="T49" s="187">
        <f t="shared" si="17"/>
        <v>1033.4000000000001</v>
      </c>
      <c r="U49" s="187">
        <f t="shared" si="17"/>
        <v>1028.5</v>
      </c>
      <c r="V49" s="187">
        <f t="shared" si="17"/>
        <v>14</v>
      </c>
      <c r="W49" s="187">
        <f t="shared" si="17"/>
        <v>5</v>
      </c>
      <c r="X49" s="187">
        <f t="shared" si="17"/>
        <v>10</v>
      </c>
      <c r="Y49" s="187">
        <f t="shared" si="17"/>
        <v>2</v>
      </c>
      <c r="Z49" s="187">
        <f>MAXA(Z9:Z18)</f>
        <v>9.3000000000000007</v>
      </c>
      <c r="AA49" s="187">
        <f t="shared" si="17"/>
        <v>0</v>
      </c>
      <c r="AB49" s="187">
        <f t="shared" si="17"/>
        <v>3.48</v>
      </c>
      <c r="AC49" s="253"/>
      <c r="AD49" s="253"/>
      <c r="AE49" s="253"/>
      <c r="AF49" s="253"/>
      <c r="AG49" s="253"/>
      <c r="AH49" s="253"/>
      <c r="AI49" s="253"/>
      <c r="AJ49" s="253"/>
      <c r="AK49" s="253"/>
      <c r="AL49" s="253"/>
      <c r="AM49" s="254"/>
    </row>
    <row r="50" spans="1:52" s="197" customFormat="1" x14ac:dyDescent="0.2">
      <c r="A50" s="185" t="s">
        <v>20</v>
      </c>
      <c r="B50" s="187">
        <f t="shared" ref="B50:Q50" si="18">MINA(B9:B18)</f>
        <v>-0.4</v>
      </c>
      <c r="C50" s="187">
        <f t="shared" si="18"/>
        <v>5.3</v>
      </c>
      <c r="D50" s="187">
        <f t="shared" si="18"/>
        <v>-6.8</v>
      </c>
      <c r="E50" s="187">
        <f>MINA(E9:E18)</f>
        <v>11.3</v>
      </c>
      <c r="F50" s="187">
        <f t="shared" si="18"/>
        <v>-9.5</v>
      </c>
      <c r="G50" s="187">
        <f t="shared" si="18"/>
        <v>-2.9</v>
      </c>
      <c r="H50" s="187">
        <f t="shared" si="18"/>
        <v>3.4</v>
      </c>
      <c r="I50" s="187">
        <f t="shared" si="18"/>
        <v>4.4000000000000004</v>
      </c>
      <c r="J50" s="187">
        <f t="shared" si="18"/>
        <v>2.9</v>
      </c>
      <c r="K50" s="187">
        <f t="shared" si="18"/>
        <v>-6.5</v>
      </c>
      <c r="L50" s="187">
        <f t="shared" si="18"/>
        <v>33</v>
      </c>
      <c r="M50" s="187">
        <f t="shared" si="18"/>
        <v>51</v>
      </c>
      <c r="N50" s="187">
        <f t="shared" si="18"/>
        <v>23</v>
      </c>
      <c r="O50" s="187">
        <f t="shared" si="18"/>
        <v>862.9</v>
      </c>
      <c r="P50" s="187">
        <f t="shared" si="18"/>
        <v>864.7</v>
      </c>
      <c r="Q50" s="187">
        <f t="shared" si="18"/>
        <v>860.1</v>
      </c>
      <c r="R50" s="187">
        <f t="shared" si="11"/>
        <v>4.6000000000000227</v>
      </c>
      <c r="S50" s="187">
        <f t="shared" ref="S50:AB50" si="19">MINA(S9:S18)</f>
        <v>1015.6</v>
      </c>
      <c r="T50" s="187">
        <f t="shared" si="19"/>
        <v>1018.2</v>
      </c>
      <c r="U50" s="187">
        <f t="shared" si="19"/>
        <v>1010.4</v>
      </c>
      <c r="V50" s="187">
        <f t="shared" si="19"/>
        <v>2</v>
      </c>
      <c r="W50" s="187">
        <f t="shared" si="19"/>
        <v>1</v>
      </c>
      <c r="X50" s="187">
        <f t="shared" si="19"/>
        <v>10</v>
      </c>
      <c r="Y50" s="187">
        <f t="shared" si="19"/>
        <v>2</v>
      </c>
      <c r="Z50" s="187">
        <f>MINA(Z9:Z18)</f>
        <v>5.8</v>
      </c>
      <c r="AA50" s="187">
        <f t="shared" si="19"/>
        <v>0</v>
      </c>
      <c r="AB50" s="187">
        <f t="shared" si="19"/>
        <v>1.47</v>
      </c>
      <c r="AC50" s="253"/>
      <c r="AD50" s="253"/>
      <c r="AE50" s="253"/>
      <c r="AF50" s="253"/>
      <c r="AG50" s="253"/>
      <c r="AH50" s="253"/>
      <c r="AI50" s="253"/>
      <c r="AJ50" s="253"/>
      <c r="AK50" s="253"/>
      <c r="AL50" s="253"/>
      <c r="AM50" s="254"/>
    </row>
    <row r="51" spans="1:52" x14ac:dyDescent="0.2">
      <c r="A51" s="255"/>
      <c r="B51" s="235"/>
      <c r="C51" s="235"/>
      <c r="D51" s="235"/>
      <c r="E51" s="235"/>
      <c r="F51" s="235"/>
      <c r="G51" s="235"/>
      <c r="H51" s="235"/>
      <c r="I51" s="235"/>
      <c r="J51" s="235"/>
      <c r="K51" s="235"/>
      <c r="L51" s="235"/>
      <c r="M51" s="235"/>
      <c r="N51" s="235"/>
      <c r="O51" s="235"/>
      <c r="P51" s="235"/>
      <c r="Q51" s="235"/>
      <c r="R51" s="242">
        <f t="shared" si="11"/>
        <v>0</v>
      </c>
      <c r="S51" s="235"/>
      <c r="T51" s="235"/>
      <c r="U51" s="235"/>
      <c r="V51" s="235"/>
      <c r="W51" s="235"/>
      <c r="X51" s="235"/>
      <c r="Y51" s="235"/>
      <c r="Z51" s="250"/>
      <c r="AA51" s="235"/>
      <c r="AB51" s="251"/>
      <c r="AC51" s="251"/>
      <c r="AD51" s="251"/>
      <c r="AE51" s="251"/>
      <c r="AF51" s="251"/>
      <c r="AG51" s="251"/>
      <c r="AH51" s="251"/>
      <c r="AI51" s="251"/>
      <c r="AJ51" s="251"/>
      <c r="AK51" s="251"/>
      <c r="AL51" s="251"/>
      <c r="AM51" s="252"/>
    </row>
    <row r="52" spans="1:52" s="140" customFormat="1" x14ac:dyDescent="0.2">
      <c r="A52" s="256" t="s">
        <v>31</v>
      </c>
      <c r="B52" s="202">
        <f t="shared" ref="B52:AB52" si="20">SUM(B19:B28)</f>
        <v>102.1</v>
      </c>
      <c r="C52" s="202">
        <f t="shared" si="20"/>
        <v>181.7</v>
      </c>
      <c r="D52" s="202">
        <f t="shared" si="20"/>
        <v>28.700000000000003</v>
      </c>
      <c r="E52" s="202">
        <f t="shared" si="20"/>
        <v>153</v>
      </c>
      <c r="F52" s="202">
        <f t="shared" si="20"/>
        <v>1.8999999999999986</v>
      </c>
      <c r="G52" s="202">
        <f t="shared" si="20"/>
        <v>48.400000000000006</v>
      </c>
      <c r="H52" s="202">
        <f t="shared" si="20"/>
        <v>56.999999999999993</v>
      </c>
      <c r="I52" s="202">
        <f t="shared" si="20"/>
        <v>66.400000000000006</v>
      </c>
      <c r="J52" s="202">
        <f t="shared" si="20"/>
        <v>46.199999999999996</v>
      </c>
      <c r="K52" s="202">
        <f t="shared" si="20"/>
        <v>-9.9000000000000039</v>
      </c>
      <c r="L52" s="202">
        <f t="shared" si="20"/>
        <v>476</v>
      </c>
      <c r="M52" s="202">
        <f t="shared" si="20"/>
        <v>730</v>
      </c>
      <c r="N52" s="202">
        <f t="shared" si="20"/>
        <v>263</v>
      </c>
      <c r="O52" s="202">
        <f t="shared" si="20"/>
        <v>8621.0999999999985</v>
      </c>
      <c r="P52" s="202">
        <f t="shared" si="20"/>
        <v>8645.4</v>
      </c>
      <c r="Q52" s="202">
        <f t="shared" si="20"/>
        <v>8596.9</v>
      </c>
      <c r="R52" s="202">
        <f t="shared" si="20"/>
        <v>48.499999999999886</v>
      </c>
      <c r="S52" s="202">
        <f t="shared" si="20"/>
        <v>10144</v>
      </c>
      <c r="T52" s="202">
        <f t="shared" si="20"/>
        <v>10184.400000000001</v>
      </c>
      <c r="U52" s="202">
        <f t="shared" si="20"/>
        <v>10101.199999999999</v>
      </c>
      <c r="V52" s="202">
        <f t="shared" si="20"/>
        <v>83.199999999999932</v>
      </c>
      <c r="W52" s="202">
        <f t="shared" si="20"/>
        <v>30</v>
      </c>
      <c r="X52" s="202">
        <f t="shared" si="20"/>
        <v>100</v>
      </c>
      <c r="Y52" s="202">
        <f t="shared" si="20"/>
        <v>20</v>
      </c>
      <c r="Z52" s="202">
        <f>SUM(Z19:Z28)</f>
        <v>72.7</v>
      </c>
      <c r="AA52" s="202">
        <f t="shared" si="20"/>
        <v>11.3</v>
      </c>
      <c r="AB52" s="202">
        <f t="shared" si="20"/>
        <v>31.669999999999995</v>
      </c>
      <c r="AC52" s="257"/>
      <c r="AD52" s="257"/>
      <c r="AE52" s="257"/>
      <c r="AF52" s="257"/>
      <c r="AG52" s="257"/>
      <c r="AH52" s="257"/>
      <c r="AI52" s="257"/>
      <c r="AJ52" s="257"/>
      <c r="AK52" s="257"/>
      <c r="AL52" s="257"/>
      <c r="AM52" s="258"/>
    </row>
    <row r="53" spans="1:52" s="140" customFormat="1" x14ac:dyDescent="0.2">
      <c r="A53" s="256" t="s">
        <v>32</v>
      </c>
      <c r="B53" s="202">
        <f t="shared" ref="B53:AB53" si="21">AVERAGEA(B19:B28)</f>
        <v>10.209999999999999</v>
      </c>
      <c r="C53" s="202">
        <f t="shared" si="21"/>
        <v>18.169999999999998</v>
      </c>
      <c r="D53" s="202">
        <f t="shared" si="21"/>
        <v>2.87</v>
      </c>
      <c r="E53" s="202">
        <f t="shared" si="21"/>
        <v>15.3</v>
      </c>
      <c r="F53" s="202">
        <f t="shared" si="21"/>
        <v>0.18999999999999986</v>
      </c>
      <c r="G53" s="202">
        <f t="shared" si="21"/>
        <v>4.8400000000000007</v>
      </c>
      <c r="H53" s="202">
        <f t="shared" si="21"/>
        <v>5.6999999999999993</v>
      </c>
      <c r="I53" s="202">
        <f t="shared" si="21"/>
        <v>6.6400000000000006</v>
      </c>
      <c r="J53" s="202">
        <f t="shared" si="21"/>
        <v>4.6199999999999992</v>
      </c>
      <c r="K53" s="202">
        <f t="shared" si="21"/>
        <v>-0.99000000000000044</v>
      </c>
      <c r="L53" s="202">
        <f t="shared" si="21"/>
        <v>47.6</v>
      </c>
      <c r="M53" s="202">
        <f t="shared" si="21"/>
        <v>73</v>
      </c>
      <c r="N53" s="202">
        <f t="shared" si="21"/>
        <v>26.3</v>
      </c>
      <c r="O53" s="202">
        <f t="shared" si="21"/>
        <v>862.1099999999999</v>
      </c>
      <c r="P53" s="202">
        <f t="shared" si="21"/>
        <v>864.54</v>
      </c>
      <c r="Q53" s="202">
        <f t="shared" si="21"/>
        <v>859.68999999999994</v>
      </c>
      <c r="R53" s="202">
        <f t="shared" si="21"/>
        <v>4.849999999999989</v>
      </c>
      <c r="S53" s="202">
        <f t="shared" si="21"/>
        <v>1014.4</v>
      </c>
      <c r="T53" s="202">
        <f t="shared" si="21"/>
        <v>1018.4400000000002</v>
      </c>
      <c r="U53" s="202">
        <f t="shared" si="21"/>
        <v>1010.1199999999999</v>
      </c>
      <c r="V53" s="202">
        <f t="shared" si="21"/>
        <v>8.3199999999999932</v>
      </c>
      <c r="W53" s="202">
        <f t="shared" si="21"/>
        <v>3.3333333333333335</v>
      </c>
      <c r="X53" s="202">
        <f t="shared" si="21"/>
        <v>10</v>
      </c>
      <c r="Y53" s="202">
        <f t="shared" si="21"/>
        <v>2</v>
      </c>
      <c r="Z53" s="202">
        <f>AVERAGEA(Z19:Z28)</f>
        <v>7.2700000000000005</v>
      </c>
      <c r="AA53" s="202">
        <f t="shared" si="21"/>
        <v>1.1300000000000001</v>
      </c>
      <c r="AB53" s="202">
        <f t="shared" si="21"/>
        <v>3.1669999999999994</v>
      </c>
      <c r="AC53" s="257"/>
      <c r="AD53" s="257"/>
      <c r="AE53" s="257"/>
      <c r="AF53" s="257"/>
      <c r="AG53" s="257"/>
      <c r="AH53" s="257"/>
      <c r="AI53" s="257"/>
      <c r="AJ53" s="257"/>
      <c r="AK53" s="257"/>
      <c r="AL53" s="257"/>
      <c r="AM53" s="258"/>
    </row>
    <row r="54" spans="1:52" s="140" customFormat="1" x14ac:dyDescent="0.2">
      <c r="A54" s="256" t="s">
        <v>19</v>
      </c>
      <c r="B54" s="202">
        <f t="shared" ref="B54:AB54" si="22">MAXA(B19:B28)</f>
        <v>16.399999999999999</v>
      </c>
      <c r="C54" s="202">
        <f t="shared" si="22"/>
        <v>24.6</v>
      </c>
      <c r="D54" s="202">
        <f t="shared" si="22"/>
        <v>11.4</v>
      </c>
      <c r="E54" s="202">
        <f t="shared" si="22"/>
        <v>20</v>
      </c>
      <c r="F54" s="202">
        <f t="shared" si="22"/>
        <v>8.8000000000000007</v>
      </c>
      <c r="G54" s="202">
        <f t="shared" si="22"/>
        <v>8</v>
      </c>
      <c r="H54" s="202">
        <f t="shared" si="22"/>
        <v>6.7</v>
      </c>
      <c r="I54" s="202">
        <f t="shared" si="22"/>
        <v>7.7</v>
      </c>
      <c r="J54" s="202">
        <f t="shared" si="22"/>
        <v>5.9</v>
      </c>
      <c r="K54" s="202">
        <f t="shared" si="22"/>
        <v>1.2</v>
      </c>
      <c r="L54" s="202">
        <f t="shared" si="22"/>
        <v>65</v>
      </c>
      <c r="M54" s="202">
        <f>MAXA(M19:M28)</f>
        <v>93</v>
      </c>
      <c r="N54" s="202">
        <f t="shared" si="22"/>
        <v>45</v>
      </c>
      <c r="O54" s="202">
        <f t="shared" si="22"/>
        <v>869.7</v>
      </c>
      <c r="P54" s="202">
        <f t="shared" si="22"/>
        <v>871.5</v>
      </c>
      <c r="Q54" s="202">
        <f t="shared" si="22"/>
        <v>867.9</v>
      </c>
      <c r="R54" s="202">
        <f t="shared" si="22"/>
        <v>7.7999999999999545</v>
      </c>
      <c r="S54" s="202">
        <f t="shared" si="22"/>
        <v>1025.5</v>
      </c>
      <c r="T54" s="202">
        <f t="shared" si="22"/>
        <v>1030.2</v>
      </c>
      <c r="U54" s="202">
        <f t="shared" si="22"/>
        <v>1022</v>
      </c>
      <c r="V54" s="202">
        <f t="shared" si="22"/>
        <v>14.299999999999955</v>
      </c>
      <c r="W54" s="202">
        <f t="shared" si="22"/>
        <v>6</v>
      </c>
      <c r="X54" s="202">
        <f t="shared" si="22"/>
        <v>10</v>
      </c>
      <c r="Y54" s="202">
        <f t="shared" si="22"/>
        <v>2</v>
      </c>
      <c r="Z54" s="202">
        <f>MAXA(Z19:Z28)</f>
        <v>9.5</v>
      </c>
      <c r="AA54" s="202">
        <f t="shared" si="22"/>
        <v>6.3</v>
      </c>
      <c r="AB54" s="202">
        <f t="shared" si="22"/>
        <v>6.56</v>
      </c>
      <c r="AC54" s="257"/>
      <c r="AD54" s="257"/>
      <c r="AE54" s="257"/>
      <c r="AF54" s="257"/>
      <c r="AG54" s="257"/>
      <c r="AH54" s="257"/>
      <c r="AI54" s="257"/>
      <c r="AJ54" s="257"/>
      <c r="AK54" s="257"/>
      <c r="AL54" s="257"/>
      <c r="AM54" s="258"/>
    </row>
    <row r="55" spans="1:52" s="140" customFormat="1" x14ac:dyDescent="0.2">
      <c r="A55" s="256" t="s">
        <v>20</v>
      </c>
      <c r="B55" s="202">
        <f t="shared" ref="B55:AB55" si="23">MINA(B19:B28)</f>
        <v>5.8</v>
      </c>
      <c r="C55" s="202">
        <f t="shared" si="23"/>
        <v>12.2</v>
      </c>
      <c r="D55" s="202">
        <f t="shared" si="23"/>
        <v>-2</v>
      </c>
      <c r="E55" s="202">
        <f t="shared" si="23"/>
        <v>7.6999999999999993</v>
      </c>
      <c r="F55" s="202">
        <f t="shared" si="23"/>
        <v>-5.6</v>
      </c>
      <c r="G55" s="202">
        <f t="shared" si="23"/>
        <v>0.9</v>
      </c>
      <c r="H55" s="202">
        <f t="shared" si="23"/>
        <v>3.8</v>
      </c>
      <c r="I55" s="202">
        <f t="shared" si="23"/>
        <v>4.4000000000000004</v>
      </c>
      <c r="J55" s="202">
        <f t="shared" si="23"/>
        <v>2.8</v>
      </c>
      <c r="K55" s="202">
        <f t="shared" si="23"/>
        <v>-5.9</v>
      </c>
      <c r="L55" s="202">
        <f t="shared" si="23"/>
        <v>34</v>
      </c>
      <c r="M55" s="202">
        <f t="shared" si="23"/>
        <v>58</v>
      </c>
      <c r="N55" s="202">
        <f t="shared" si="23"/>
        <v>17</v>
      </c>
      <c r="O55" s="202">
        <f t="shared" si="23"/>
        <v>854.6</v>
      </c>
      <c r="P55" s="202">
        <f t="shared" si="23"/>
        <v>856.6</v>
      </c>
      <c r="Q55" s="202">
        <f t="shared" si="23"/>
        <v>852.5</v>
      </c>
      <c r="R55" s="202">
        <f t="shared" si="23"/>
        <v>3.3999999999999773</v>
      </c>
      <c r="S55" s="202">
        <f t="shared" si="23"/>
        <v>1002.3</v>
      </c>
      <c r="T55" s="202">
        <f t="shared" si="23"/>
        <v>1004</v>
      </c>
      <c r="U55" s="202">
        <f t="shared" si="23"/>
        <v>999.5</v>
      </c>
      <c r="V55" s="202">
        <f t="shared" si="23"/>
        <v>4.5</v>
      </c>
      <c r="W55" s="202">
        <f t="shared" si="23"/>
        <v>1</v>
      </c>
      <c r="X55" s="202">
        <f t="shared" si="23"/>
        <v>10</v>
      </c>
      <c r="Y55" s="202">
        <f t="shared" si="23"/>
        <v>2</v>
      </c>
      <c r="Z55" s="202">
        <f>MINA(Z19:Z28)</f>
        <v>0.5</v>
      </c>
      <c r="AA55" s="202">
        <f t="shared" si="23"/>
        <v>0</v>
      </c>
      <c r="AB55" s="202">
        <f t="shared" si="23"/>
        <v>1.91</v>
      </c>
      <c r="AC55" s="257"/>
      <c r="AD55" s="257"/>
      <c r="AE55" s="257"/>
      <c r="AF55" s="257"/>
      <c r="AG55" s="257"/>
      <c r="AH55" s="257"/>
      <c r="AI55" s="257"/>
      <c r="AJ55" s="257"/>
      <c r="AK55" s="257"/>
      <c r="AL55" s="257"/>
      <c r="AM55" s="258"/>
    </row>
    <row r="56" spans="1:52" x14ac:dyDescent="0.2">
      <c r="A56" s="255"/>
      <c r="B56" s="235"/>
      <c r="C56" s="235"/>
      <c r="D56" s="235"/>
      <c r="E56" s="235"/>
      <c r="F56" s="235"/>
      <c r="G56" s="235"/>
      <c r="H56" s="235"/>
      <c r="I56" s="235"/>
      <c r="J56" s="235"/>
      <c r="K56" s="235"/>
      <c r="L56" s="235"/>
      <c r="M56" s="235"/>
      <c r="N56" s="235"/>
      <c r="O56" s="235"/>
      <c r="P56" s="235"/>
      <c r="Q56" s="235"/>
      <c r="R56" s="235"/>
      <c r="S56" s="235"/>
      <c r="T56" s="235"/>
      <c r="U56" s="235"/>
      <c r="V56" s="235"/>
      <c r="W56" s="235"/>
      <c r="X56" s="235"/>
      <c r="Y56" s="235"/>
      <c r="Z56" s="259"/>
      <c r="AA56" s="235"/>
      <c r="AB56" s="239"/>
      <c r="AC56" s="239"/>
      <c r="AD56" s="239"/>
      <c r="AE56" s="239"/>
      <c r="AF56" s="239"/>
      <c r="AG56" s="239"/>
      <c r="AH56" s="239"/>
      <c r="AI56" s="239"/>
      <c r="AJ56" s="239"/>
      <c r="AK56" s="239"/>
      <c r="AL56" s="239"/>
      <c r="AM56" s="252"/>
    </row>
    <row r="57" spans="1:52" s="233" customFormat="1" x14ac:dyDescent="0.2">
      <c r="A57" s="260" t="s">
        <v>31</v>
      </c>
      <c r="B57" s="222">
        <f t="shared" ref="B57:AB57" si="24">SUM(B29:B39)</f>
        <v>110.5</v>
      </c>
      <c r="C57" s="222">
        <f t="shared" si="24"/>
        <v>190.20000000000002</v>
      </c>
      <c r="D57" s="222">
        <f t="shared" si="24"/>
        <v>25.999999999999996</v>
      </c>
      <c r="E57" s="222">
        <f t="shared" si="24"/>
        <v>164.20000000000002</v>
      </c>
      <c r="F57" s="222">
        <f t="shared" si="24"/>
        <v>6.2999999999999989</v>
      </c>
      <c r="G57" s="222">
        <f t="shared" si="24"/>
        <v>57.199999999999996</v>
      </c>
      <c r="H57" s="222">
        <f t="shared" si="24"/>
        <v>68</v>
      </c>
      <c r="I57" s="222">
        <f t="shared" si="24"/>
        <v>82.799999999999983</v>
      </c>
      <c r="J57" s="222">
        <f t="shared" si="24"/>
        <v>51.900000000000006</v>
      </c>
      <c r="K57" s="222">
        <f t="shared" si="24"/>
        <v>-2.0000000000000013</v>
      </c>
      <c r="L57" s="222">
        <f t="shared" si="24"/>
        <v>576</v>
      </c>
      <c r="M57" s="222">
        <f t="shared" si="24"/>
        <v>896</v>
      </c>
      <c r="N57" s="222">
        <f t="shared" si="24"/>
        <v>339</v>
      </c>
      <c r="O57" s="222">
        <f t="shared" si="24"/>
        <v>9441.9</v>
      </c>
      <c r="P57" s="222">
        <f t="shared" si="24"/>
        <v>9465.2999999999993</v>
      </c>
      <c r="Q57" s="222">
        <f t="shared" si="24"/>
        <v>9415</v>
      </c>
      <c r="R57" s="222">
        <f t="shared" si="24"/>
        <v>50.300000000000296</v>
      </c>
      <c r="S57" s="222">
        <f t="shared" si="24"/>
        <v>11112</v>
      </c>
      <c r="T57" s="222">
        <f t="shared" si="24"/>
        <v>11156.300000000001</v>
      </c>
      <c r="U57" s="222">
        <f t="shared" si="24"/>
        <v>11066.300000000001</v>
      </c>
      <c r="V57" s="222">
        <f t="shared" si="24"/>
        <v>90.000000000000114</v>
      </c>
      <c r="W57" s="222">
        <f t="shared" si="24"/>
        <v>31</v>
      </c>
      <c r="X57" s="222">
        <f t="shared" si="24"/>
        <v>110</v>
      </c>
      <c r="Y57" s="222">
        <f t="shared" si="24"/>
        <v>22</v>
      </c>
      <c r="Z57" s="222">
        <f>SUM(Z29:Z39)</f>
        <v>77.899999999999977</v>
      </c>
      <c r="AA57" s="222">
        <f t="shared" si="24"/>
        <v>10</v>
      </c>
      <c r="AB57" s="222">
        <f t="shared" si="24"/>
        <v>36.080000000000005</v>
      </c>
      <c r="AC57" s="261"/>
      <c r="AD57" s="261"/>
      <c r="AE57" s="261"/>
      <c r="AF57" s="261"/>
      <c r="AG57" s="261"/>
      <c r="AH57" s="261"/>
      <c r="AI57" s="261"/>
      <c r="AJ57" s="261"/>
      <c r="AK57" s="261"/>
      <c r="AL57" s="261"/>
      <c r="AM57" s="262"/>
    </row>
    <row r="58" spans="1:52" s="233" customFormat="1" x14ac:dyDescent="0.2">
      <c r="A58" s="260" t="s">
        <v>32</v>
      </c>
      <c r="B58" s="222">
        <f t="shared" ref="B58:AB58" si="25">AVERAGEA(B29:B39)</f>
        <v>10.045454545454545</v>
      </c>
      <c r="C58" s="222">
        <f t="shared" si="25"/>
        <v>17.290909090909093</v>
      </c>
      <c r="D58" s="222">
        <f t="shared" si="25"/>
        <v>2.3636363636363633</v>
      </c>
      <c r="E58" s="222">
        <f t="shared" si="25"/>
        <v>14.927272727272729</v>
      </c>
      <c r="F58" s="222">
        <f t="shared" si="25"/>
        <v>0.57272727272727264</v>
      </c>
      <c r="G58" s="222">
        <f t="shared" si="25"/>
        <v>5.1999999999999993</v>
      </c>
      <c r="H58" s="222">
        <f t="shared" si="25"/>
        <v>6.1818181818181817</v>
      </c>
      <c r="I58" s="222">
        <f t="shared" si="25"/>
        <v>7.5272727272727256</v>
      </c>
      <c r="J58" s="222">
        <f t="shared" si="25"/>
        <v>4.7181818181818187</v>
      </c>
      <c r="K58" s="222">
        <f t="shared" si="25"/>
        <v>-0.18181818181818193</v>
      </c>
      <c r="L58" s="222">
        <f t="shared" si="25"/>
        <v>52.363636363636367</v>
      </c>
      <c r="M58" s="222">
        <f t="shared" si="25"/>
        <v>81.454545454545453</v>
      </c>
      <c r="N58" s="222">
        <f t="shared" si="25"/>
        <v>30.818181818181817</v>
      </c>
      <c r="O58" s="222">
        <f t="shared" si="25"/>
        <v>858.35454545454547</v>
      </c>
      <c r="P58" s="222">
        <f t="shared" si="25"/>
        <v>860.48181818181808</v>
      </c>
      <c r="Q58" s="222">
        <f t="shared" si="25"/>
        <v>855.90909090909088</v>
      </c>
      <c r="R58" s="222">
        <f t="shared" si="25"/>
        <v>4.5727272727272998</v>
      </c>
      <c r="S58" s="222">
        <f t="shared" si="25"/>
        <v>1010.1818181818181</v>
      </c>
      <c r="T58" s="222">
        <f t="shared" si="25"/>
        <v>1014.2090909090911</v>
      </c>
      <c r="U58" s="222">
        <f t="shared" si="25"/>
        <v>1006.0272727272728</v>
      </c>
      <c r="V58" s="222">
        <f t="shared" si="25"/>
        <v>8.1818181818181923</v>
      </c>
      <c r="W58" s="222">
        <f t="shared" si="25"/>
        <v>3.875</v>
      </c>
      <c r="X58" s="222">
        <f t="shared" si="25"/>
        <v>10</v>
      </c>
      <c r="Y58" s="222">
        <f t="shared" si="25"/>
        <v>2</v>
      </c>
      <c r="Z58" s="222">
        <f>AVERAGEA(Z29:Z39)</f>
        <v>7.0818181818181793</v>
      </c>
      <c r="AA58" s="222">
        <f t="shared" si="25"/>
        <v>0.90909090909090906</v>
      </c>
      <c r="AB58" s="222">
        <f t="shared" si="25"/>
        <v>3.2800000000000007</v>
      </c>
      <c r="AC58" s="261"/>
      <c r="AD58" s="261"/>
      <c r="AE58" s="261"/>
      <c r="AF58" s="261"/>
      <c r="AG58" s="261"/>
      <c r="AH58" s="261"/>
      <c r="AI58" s="261"/>
      <c r="AJ58" s="261"/>
      <c r="AK58" s="261"/>
      <c r="AL58" s="261"/>
      <c r="AM58" s="262"/>
    </row>
    <row r="59" spans="1:52" s="233" customFormat="1" x14ac:dyDescent="0.2">
      <c r="A59" s="260" t="s">
        <v>19</v>
      </c>
      <c r="B59" s="222">
        <f t="shared" ref="B59:AB59" si="26">MAXA(B29:B39)</f>
        <v>16.3</v>
      </c>
      <c r="C59" s="222">
        <f t="shared" si="26"/>
        <v>23.2</v>
      </c>
      <c r="D59" s="222">
        <f t="shared" si="26"/>
        <v>11</v>
      </c>
      <c r="E59" s="222">
        <f t="shared" si="26"/>
        <v>21.9</v>
      </c>
      <c r="F59" s="222">
        <f t="shared" si="26"/>
        <v>10</v>
      </c>
      <c r="G59" s="222">
        <f t="shared" si="26"/>
        <v>9.1999999999999993</v>
      </c>
      <c r="H59" s="222">
        <f t="shared" si="26"/>
        <v>8.8000000000000007</v>
      </c>
      <c r="I59" s="222">
        <f t="shared" si="26"/>
        <v>10.4</v>
      </c>
      <c r="J59" s="222">
        <f t="shared" si="26"/>
        <v>6.7</v>
      </c>
      <c r="K59" s="222">
        <f t="shared" si="26"/>
        <v>5.0999999999999996</v>
      </c>
      <c r="L59" s="222">
        <f t="shared" si="26"/>
        <v>81</v>
      </c>
      <c r="M59" s="222">
        <f t="shared" si="26"/>
        <v>97</v>
      </c>
      <c r="N59" s="222">
        <f t="shared" si="26"/>
        <v>60</v>
      </c>
      <c r="O59" s="222">
        <f t="shared" si="26"/>
        <v>862.1</v>
      </c>
      <c r="P59" s="222">
        <f t="shared" si="26"/>
        <v>864.1</v>
      </c>
      <c r="Q59" s="222">
        <f t="shared" si="26"/>
        <v>860.8</v>
      </c>
      <c r="R59" s="222">
        <f t="shared" si="26"/>
        <v>7.5</v>
      </c>
      <c r="S59" s="222">
        <f t="shared" si="26"/>
        <v>1016.8</v>
      </c>
      <c r="T59" s="222">
        <f t="shared" si="26"/>
        <v>1021.3</v>
      </c>
      <c r="U59" s="222">
        <f t="shared" si="26"/>
        <v>1013.6</v>
      </c>
      <c r="V59" s="222">
        <f t="shared" si="26"/>
        <v>11</v>
      </c>
      <c r="W59" s="222">
        <f t="shared" si="26"/>
        <v>7</v>
      </c>
      <c r="X59" s="222">
        <f t="shared" si="26"/>
        <v>10</v>
      </c>
      <c r="Y59" s="222">
        <f t="shared" si="26"/>
        <v>2</v>
      </c>
      <c r="Z59" s="222">
        <f>MAXA(Z29:Z39)</f>
        <v>9.8000000000000007</v>
      </c>
      <c r="AA59" s="222">
        <f t="shared" si="26"/>
        <v>6.2</v>
      </c>
      <c r="AB59" s="222">
        <f t="shared" si="26"/>
        <v>7.61</v>
      </c>
      <c r="AC59" s="261"/>
      <c r="AD59" s="261"/>
      <c r="AE59" s="261"/>
      <c r="AF59" s="261"/>
      <c r="AG59" s="261"/>
      <c r="AH59" s="261"/>
      <c r="AI59" s="261"/>
      <c r="AJ59" s="261"/>
      <c r="AK59" s="261"/>
      <c r="AL59" s="261"/>
      <c r="AM59" s="262"/>
    </row>
    <row r="60" spans="1:52" s="233" customFormat="1" x14ac:dyDescent="0.2">
      <c r="A60" s="260" t="s">
        <v>20</v>
      </c>
      <c r="B60" s="222">
        <f t="shared" ref="B60:AB60" si="27">MINA(B29:B39)</f>
        <v>5.2</v>
      </c>
      <c r="C60" s="222">
        <f t="shared" si="27"/>
        <v>8.8000000000000007</v>
      </c>
      <c r="D60" s="222">
        <f t="shared" si="27"/>
        <v>-4.8</v>
      </c>
      <c r="E60" s="222">
        <f t="shared" si="27"/>
        <v>7.8000000000000007</v>
      </c>
      <c r="F60" s="222">
        <f t="shared" si="27"/>
        <v>-6.8</v>
      </c>
      <c r="G60" s="222">
        <f t="shared" si="27"/>
        <v>0.6</v>
      </c>
      <c r="H60" s="222">
        <f t="shared" si="27"/>
        <v>3.8</v>
      </c>
      <c r="I60" s="222">
        <f t="shared" si="27"/>
        <v>4.3</v>
      </c>
      <c r="J60" s="222">
        <f t="shared" si="27"/>
        <v>3.1</v>
      </c>
      <c r="K60" s="222">
        <f t="shared" si="27"/>
        <v>-5.9</v>
      </c>
      <c r="L60" s="222">
        <f t="shared" si="27"/>
        <v>40</v>
      </c>
      <c r="M60" s="222">
        <f t="shared" si="27"/>
        <v>55</v>
      </c>
      <c r="N60" s="222">
        <f t="shared" si="27"/>
        <v>16</v>
      </c>
      <c r="O60" s="222">
        <f t="shared" si="27"/>
        <v>851.7</v>
      </c>
      <c r="P60" s="222">
        <f t="shared" si="27"/>
        <v>855.6</v>
      </c>
      <c r="Q60" s="222">
        <f t="shared" si="27"/>
        <v>848.6</v>
      </c>
      <c r="R60" s="222">
        <f t="shared" si="27"/>
        <v>3</v>
      </c>
      <c r="S60" s="222">
        <f t="shared" si="27"/>
        <v>998.6</v>
      </c>
      <c r="T60" s="222">
        <f t="shared" si="27"/>
        <v>1002.1</v>
      </c>
      <c r="U60" s="222">
        <f t="shared" si="27"/>
        <v>994.5</v>
      </c>
      <c r="V60" s="222">
        <f t="shared" si="27"/>
        <v>6.2000000000000455</v>
      </c>
      <c r="W60" s="222">
        <f t="shared" si="27"/>
        <v>2</v>
      </c>
      <c r="X60" s="222">
        <f t="shared" si="27"/>
        <v>10</v>
      </c>
      <c r="Y60" s="222">
        <f t="shared" si="27"/>
        <v>2</v>
      </c>
      <c r="Z60" s="222">
        <f>MINA(Z29:Z39)</f>
        <v>0.9</v>
      </c>
      <c r="AA60" s="222">
        <f t="shared" si="27"/>
        <v>0</v>
      </c>
      <c r="AB60" s="222">
        <f t="shared" si="27"/>
        <v>1.31</v>
      </c>
      <c r="AC60" s="261"/>
      <c r="AD60" s="261"/>
      <c r="AE60" s="261"/>
      <c r="AF60" s="261"/>
      <c r="AG60" s="261"/>
      <c r="AH60" s="261"/>
      <c r="AI60" s="261"/>
      <c r="AJ60" s="261"/>
      <c r="AK60" s="261"/>
      <c r="AL60" s="261"/>
      <c r="AM60" s="262"/>
    </row>
    <row r="61" spans="1:52" x14ac:dyDescent="0.2">
      <c r="Z61" s="184"/>
      <c r="AV61" s="138" t="s">
        <v>88</v>
      </c>
      <c r="AZ61" s="138">
        <f>SUM(AZ31+AZ32+AZ34+AZ38)/4</f>
        <v>2.65</v>
      </c>
    </row>
    <row r="62" spans="1:52" x14ac:dyDescent="0.2">
      <c r="Z62" s="184"/>
    </row>
    <row r="63" spans="1:52" x14ac:dyDescent="0.2">
      <c r="A63" s="304" t="s">
        <v>89</v>
      </c>
      <c r="B63" s="304"/>
      <c r="C63" s="304"/>
      <c r="D63" s="304"/>
      <c r="E63" s="304"/>
      <c r="F63" s="304"/>
      <c r="G63" s="263"/>
      <c r="H63" s="138" t="s">
        <v>48</v>
      </c>
    </row>
    <row r="66" spans="1:5" x14ac:dyDescent="0.2">
      <c r="A66" s="248"/>
      <c r="B66" s="305" t="s">
        <v>44</v>
      </c>
      <c r="C66" s="305"/>
      <c r="D66" s="305"/>
      <c r="E66" s="305"/>
    </row>
    <row r="68" spans="1:5" x14ac:dyDescent="0.2">
      <c r="A68" s="197"/>
      <c r="B68" s="305" t="s">
        <v>45</v>
      </c>
      <c r="C68" s="305"/>
      <c r="D68" s="305"/>
      <c r="E68" s="305"/>
    </row>
    <row r="70" spans="1:5" x14ac:dyDescent="0.2">
      <c r="A70" s="140"/>
      <c r="B70" s="305" t="s">
        <v>46</v>
      </c>
      <c r="C70" s="305"/>
      <c r="D70" s="305"/>
      <c r="E70" s="305"/>
    </row>
    <row r="72" spans="1:5" x14ac:dyDescent="0.2">
      <c r="A72" s="233"/>
      <c r="B72" s="305" t="s">
        <v>47</v>
      </c>
      <c r="C72" s="305"/>
      <c r="D72" s="305"/>
      <c r="E72" s="305"/>
    </row>
  </sheetData>
  <mergeCells count="15">
    <mergeCell ref="B68:E68"/>
    <mergeCell ref="B70:E70"/>
    <mergeCell ref="B72:E72"/>
    <mergeCell ref="AC6:AK6"/>
    <mergeCell ref="AY7:AZ7"/>
    <mergeCell ref="BC7:BD7"/>
    <mergeCell ref="A63:F63"/>
    <mergeCell ref="B66:E66"/>
    <mergeCell ref="A1:BA1"/>
    <mergeCell ref="A2:BA2"/>
    <mergeCell ref="A3:BA3"/>
    <mergeCell ref="A4:BA4"/>
    <mergeCell ref="D5:I5"/>
    <mergeCell ref="AC5:AL5"/>
    <mergeCell ref="BA7:BB7"/>
  </mergeCells>
  <printOptions horizontalCentered="1"/>
  <pageMargins left="0.19685039370078741" right="0.19685039370078741" top="0.19685039370078741" bottom="0.19685039370078741" header="0" footer="0"/>
  <pageSetup scale="55" orientation="landscape" horizontalDpi="120" verticalDpi="144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M72"/>
  <sheetViews>
    <sheetView workbookViewId="0">
      <selection sqref="A1:XFD1048576"/>
    </sheetView>
  </sheetViews>
  <sheetFormatPr baseColWidth="10" defaultColWidth="9.625" defaultRowHeight="12.75" x14ac:dyDescent="0.2"/>
  <cols>
    <col min="1" max="1" width="6.625" style="138" customWidth="1"/>
    <col min="2" max="2" width="7.875" style="138" customWidth="1"/>
    <col min="3" max="3" width="5.375" style="138" customWidth="1"/>
    <col min="4" max="4" width="5.75" style="138" customWidth="1"/>
    <col min="5" max="5" width="6.75" style="138" customWidth="1"/>
    <col min="6" max="6" width="7.5" style="138" customWidth="1"/>
    <col min="7" max="7" width="7.625" style="138" customWidth="1"/>
    <col min="8" max="8" width="7.875" style="138" customWidth="1"/>
    <col min="9" max="9" width="7.625" style="138" customWidth="1"/>
    <col min="10" max="10" width="8.125" style="138" customWidth="1"/>
    <col min="11" max="11" width="7.75" style="138" customWidth="1"/>
    <col min="12" max="13" width="8.125" style="138" customWidth="1"/>
    <col min="14" max="14" width="7.75" style="138" customWidth="1"/>
    <col min="15" max="17" width="8.25" style="138" bestFit="1" customWidth="1"/>
    <col min="18" max="18" width="6.75" style="138" customWidth="1"/>
    <col min="19" max="21" width="8.25" style="138" bestFit="1" customWidth="1"/>
    <col min="22" max="22" width="6.875" style="138" customWidth="1"/>
    <col min="23" max="23" width="5.625" style="138" customWidth="1"/>
    <col min="24" max="24" width="6.375" style="138" customWidth="1"/>
    <col min="25" max="25" width="5.75" style="138" customWidth="1"/>
    <col min="26" max="26" width="9.125" style="138" customWidth="1"/>
    <col min="27" max="27" width="6" style="138" customWidth="1"/>
    <col min="28" max="38" width="6.625" style="138" customWidth="1"/>
    <col min="39" max="39" width="6.5" style="138" customWidth="1"/>
    <col min="40" max="40" width="5.25" style="138" customWidth="1"/>
    <col min="41" max="41" width="6.375" style="138" customWidth="1"/>
    <col min="42" max="42" width="10.125" style="138" customWidth="1"/>
    <col min="43" max="43" width="7.5" style="138" customWidth="1"/>
    <col min="44" max="44" width="6.125" style="138" customWidth="1"/>
    <col min="45" max="45" width="8.625" style="138" customWidth="1"/>
    <col min="46" max="46" width="5.75" style="138" customWidth="1"/>
    <col min="47" max="47" width="9.375" style="138" customWidth="1"/>
    <col min="48" max="48" width="6.125" style="138" customWidth="1"/>
    <col min="49" max="49" width="9.125" style="138" customWidth="1"/>
    <col min="50" max="50" width="5" style="138" customWidth="1"/>
    <col min="51" max="51" width="5.125" style="138" customWidth="1"/>
    <col min="52" max="52" width="3.5" style="138" customWidth="1"/>
    <col min="53" max="53" width="5.5" style="138" customWidth="1"/>
    <col min="54" max="55" width="9.625" style="138"/>
    <col min="56" max="56" width="5.875" style="138" customWidth="1"/>
    <col min="57" max="256" width="9.625" style="138"/>
    <col min="257" max="257" width="6.625" style="138" customWidth="1"/>
    <col min="258" max="258" width="7.875" style="138" customWidth="1"/>
    <col min="259" max="259" width="5.375" style="138" customWidth="1"/>
    <col min="260" max="260" width="5.75" style="138" customWidth="1"/>
    <col min="261" max="261" width="6.75" style="138" customWidth="1"/>
    <col min="262" max="262" width="7.5" style="138" customWidth="1"/>
    <col min="263" max="263" width="7.625" style="138" customWidth="1"/>
    <col min="264" max="264" width="7.875" style="138" customWidth="1"/>
    <col min="265" max="265" width="7.625" style="138" customWidth="1"/>
    <col min="266" max="266" width="8.125" style="138" customWidth="1"/>
    <col min="267" max="267" width="7.75" style="138" customWidth="1"/>
    <col min="268" max="269" width="8.125" style="138" customWidth="1"/>
    <col min="270" max="270" width="7.75" style="138" customWidth="1"/>
    <col min="271" max="273" width="8.25" style="138" bestFit="1" customWidth="1"/>
    <col min="274" max="274" width="6.75" style="138" customWidth="1"/>
    <col min="275" max="277" width="8.25" style="138" bestFit="1" customWidth="1"/>
    <col min="278" max="278" width="6.875" style="138" customWidth="1"/>
    <col min="279" max="279" width="5.625" style="138" customWidth="1"/>
    <col min="280" max="280" width="6.375" style="138" customWidth="1"/>
    <col min="281" max="281" width="5.75" style="138" customWidth="1"/>
    <col min="282" max="282" width="9.125" style="138" customWidth="1"/>
    <col min="283" max="283" width="6" style="138" customWidth="1"/>
    <col min="284" max="294" width="6.625" style="138" customWidth="1"/>
    <col min="295" max="295" width="6.5" style="138" customWidth="1"/>
    <col min="296" max="296" width="5.25" style="138" customWidth="1"/>
    <col min="297" max="297" width="6.375" style="138" customWidth="1"/>
    <col min="298" max="298" width="10.125" style="138" customWidth="1"/>
    <col min="299" max="299" width="7.5" style="138" customWidth="1"/>
    <col min="300" max="300" width="6.125" style="138" customWidth="1"/>
    <col min="301" max="301" width="8.625" style="138" customWidth="1"/>
    <col min="302" max="302" width="5.75" style="138" customWidth="1"/>
    <col min="303" max="303" width="9.375" style="138" customWidth="1"/>
    <col min="304" max="304" width="6.125" style="138" customWidth="1"/>
    <col min="305" max="305" width="9.125" style="138" customWidth="1"/>
    <col min="306" max="306" width="5" style="138" customWidth="1"/>
    <col min="307" max="307" width="5.125" style="138" customWidth="1"/>
    <col min="308" max="308" width="3.5" style="138" customWidth="1"/>
    <col min="309" max="309" width="5.5" style="138" customWidth="1"/>
    <col min="310" max="311" width="9.625" style="138"/>
    <col min="312" max="312" width="5.875" style="138" customWidth="1"/>
    <col min="313" max="512" width="9.625" style="138"/>
    <col min="513" max="513" width="6.625" style="138" customWidth="1"/>
    <col min="514" max="514" width="7.875" style="138" customWidth="1"/>
    <col min="515" max="515" width="5.375" style="138" customWidth="1"/>
    <col min="516" max="516" width="5.75" style="138" customWidth="1"/>
    <col min="517" max="517" width="6.75" style="138" customWidth="1"/>
    <col min="518" max="518" width="7.5" style="138" customWidth="1"/>
    <col min="519" max="519" width="7.625" style="138" customWidth="1"/>
    <col min="520" max="520" width="7.875" style="138" customWidth="1"/>
    <col min="521" max="521" width="7.625" style="138" customWidth="1"/>
    <col min="522" max="522" width="8.125" style="138" customWidth="1"/>
    <col min="523" max="523" width="7.75" style="138" customWidth="1"/>
    <col min="524" max="525" width="8.125" style="138" customWidth="1"/>
    <col min="526" max="526" width="7.75" style="138" customWidth="1"/>
    <col min="527" max="529" width="8.25" style="138" bestFit="1" customWidth="1"/>
    <col min="530" max="530" width="6.75" style="138" customWidth="1"/>
    <col min="531" max="533" width="8.25" style="138" bestFit="1" customWidth="1"/>
    <col min="534" max="534" width="6.875" style="138" customWidth="1"/>
    <col min="535" max="535" width="5.625" style="138" customWidth="1"/>
    <col min="536" max="536" width="6.375" style="138" customWidth="1"/>
    <col min="537" max="537" width="5.75" style="138" customWidth="1"/>
    <col min="538" max="538" width="9.125" style="138" customWidth="1"/>
    <col min="539" max="539" width="6" style="138" customWidth="1"/>
    <col min="540" max="550" width="6.625" style="138" customWidth="1"/>
    <col min="551" max="551" width="6.5" style="138" customWidth="1"/>
    <col min="552" max="552" width="5.25" style="138" customWidth="1"/>
    <col min="553" max="553" width="6.375" style="138" customWidth="1"/>
    <col min="554" max="554" width="10.125" style="138" customWidth="1"/>
    <col min="555" max="555" width="7.5" style="138" customWidth="1"/>
    <col min="556" max="556" width="6.125" style="138" customWidth="1"/>
    <col min="557" max="557" width="8.625" style="138" customWidth="1"/>
    <col min="558" max="558" width="5.75" style="138" customWidth="1"/>
    <col min="559" max="559" width="9.375" style="138" customWidth="1"/>
    <col min="560" max="560" width="6.125" style="138" customWidth="1"/>
    <col min="561" max="561" width="9.125" style="138" customWidth="1"/>
    <col min="562" max="562" width="5" style="138" customWidth="1"/>
    <col min="563" max="563" width="5.125" style="138" customWidth="1"/>
    <col min="564" max="564" width="3.5" style="138" customWidth="1"/>
    <col min="565" max="565" width="5.5" style="138" customWidth="1"/>
    <col min="566" max="567" width="9.625" style="138"/>
    <col min="568" max="568" width="5.875" style="138" customWidth="1"/>
    <col min="569" max="768" width="9.625" style="138"/>
    <col min="769" max="769" width="6.625" style="138" customWidth="1"/>
    <col min="770" max="770" width="7.875" style="138" customWidth="1"/>
    <col min="771" max="771" width="5.375" style="138" customWidth="1"/>
    <col min="772" max="772" width="5.75" style="138" customWidth="1"/>
    <col min="773" max="773" width="6.75" style="138" customWidth="1"/>
    <col min="774" max="774" width="7.5" style="138" customWidth="1"/>
    <col min="775" max="775" width="7.625" style="138" customWidth="1"/>
    <col min="776" max="776" width="7.875" style="138" customWidth="1"/>
    <col min="777" max="777" width="7.625" style="138" customWidth="1"/>
    <col min="778" max="778" width="8.125" style="138" customWidth="1"/>
    <col min="779" max="779" width="7.75" style="138" customWidth="1"/>
    <col min="780" max="781" width="8.125" style="138" customWidth="1"/>
    <col min="782" max="782" width="7.75" style="138" customWidth="1"/>
    <col min="783" max="785" width="8.25" style="138" bestFit="1" customWidth="1"/>
    <col min="786" max="786" width="6.75" style="138" customWidth="1"/>
    <col min="787" max="789" width="8.25" style="138" bestFit="1" customWidth="1"/>
    <col min="790" max="790" width="6.875" style="138" customWidth="1"/>
    <col min="791" max="791" width="5.625" style="138" customWidth="1"/>
    <col min="792" max="792" width="6.375" style="138" customWidth="1"/>
    <col min="793" max="793" width="5.75" style="138" customWidth="1"/>
    <col min="794" max="794" width="9.125" style="138" customWidth="1"/>
    <col min="795" max="795" width="6" style="138" customWidth="1"/>
    <col min="796" max="806" width="6.625" style="138" customWidth="1"/>
    <col min="807" max="807" width="6.5" style="138" customWidth="1"/>
    <col min="808" max="808" width="5.25" style="138" customWidth="1"/>
    <col min="809" max="809" width="6.375" style="138" customWidth="1"/>
    <col min="810" max="810" width="10.125" style="138" customWidth="1"/>
    <col min="811" max="811" width="7.5" style="138" customWidth="1"/>
    <col min="812" max="812" width="6.125" style="138" customWidth="1"/>
    <col min="813" max="813" width="8.625" style="138" customWidth="1"/>
    <col min="814" max="814" width="5.75" style="138" customWidth="1"/>
    <col min="815" max="815" width="9.375" style="138" customWidth="1"/>
    <col min="816" max="816" width="6.125" style="138" customWidth="1"/>
    <col min="817" max="817" width="9.125" style="138" customWidth="1"/>
    <col min="818" max="818" width="5" style="138" customWidth="1"/>
    <col min="819" max="819" width="5.125" style="138" customWidth="1"/>
    <col min="820" max="820" width="3.5" style="138" customWidth="1"/>
    <col min="821" max="821" width="5.5" style="138" customWidth="1"/>
    <col min="822" max="823" width="9.625" style="138"/>
    <col min="824" max="824" width="5.875" style="138" customWidth="1"/>
    <col min="825" max="1024" width="9.625" style="138"/>
    <col min="1025" max="1025" width="6.625" style="138" customWidth="1"/>
    <col min="1026" max="1026" width="7.875" style="138" customWidth="1"/>
    <col min="1027" max="1027" width="5.375" style="138" customWidth="1"/>
    <col min="1028" max="1028" width="5.75" style="138" customWidth="1"/>
    <col min="1029" max="1029" width="6.75" style="138" customWidth="1"/>
    <col min="1030" max="1030" width="7.5" style="138" customWidth="1"/>
    <col min="1031" max="1031" width="7.625" style="138" customWidth="1"/>
    <col min="1032" max="1032" width="7.875" style="138" customWidth="1"/>
    <col min="1033" max="1033" width="7.625" style="138" customWidth="1"/>
    <col min="1034" max="1034" width="8.125" style="138" customWidth="1"/>
    <col min="1035" max="1035" width="7.75" style="138" customWidth="1"/>
    <col min="1036" max="1037" width="8.125" style="138" customWidth="1"/>
    <col min="1038" max="1038" width="7.75" style="138" customWidth="1"/>
    <col min="1039" max="1041" width="8.25" style="138" bestFit="1" customWidth="1"/>
    <col min="1042" max="1042" width="6.75" style="138" customWidth="1"/>
    <col min="1043" max="1045" width="8.25" style="138" bestFit="1" customWidth="1"/>
    <col min="1046" max="1046" width="6.875" style="138" customWidth="1"/>
    <col min="1047" max="1047" width="5.625" style="138" customWidth="1"/>
    <col min="1048" max="1048" width="6.375" style="138" customWidth="1"/>
    <col min="1049" max="1049" width="5.75" style="138" customWidth="1"/>
    <col min="1050" max="1050" width="9.125" style="138" customWidth="1"/>
    <col min="1051" max="1051" width="6" style="138" customWidth="1"/>
    <col min="1052" max="1062" width="6.625" style="138" customWidth="1"/>
    <col min="1063" max="1063" width="6.5" style="138" customWidth="1"/>
    <col min="1064" max="1064" width="5.25" style="138" customWidth="1"/>
    <col min="1065" max="1065" width="6.375" style="138" customWidth="1"/>
    <col min="1066" max="1066" width="10.125" style="138" customWidth="1"/>
    <col min="1067" max="1067" width="7.5" style="138" customWidth="1"/>
    <col min="1068" max="1068" width="6.125" style="138" customWidth="1"/>
    <col min="1069" max="1069" width="8.625" style="138" customWidth="1"/>
    <col min="1070" max="1070" width="5.75" style="138" customWidth="1"/>
    <col min="1071" max="1071" width="9.375" style="138" customWidth="1"/>
    <col min="1072" max="1072" width="6.125" style="138" customWidth="1"/>
    <col min="1073" max="1073" width="9.125" style="138" customWidth="1"/>
    <col min="1074" max="1074" width="5" style="138" customWidth="1"/>
    <col min="1075" max="1075" width="5.125" style="138" customWidth="1"/>
    <col min="1076" max="1076" width="3.5" style="138" customWidth="1"/>
    <col min="1077" max="1077" width="5.5" style="138" customWidth="1"/>
    <col min="1078" max="1079" width="9.625" style="138"/>
    <col min="1080" max="1080" width="5.875" style="138" customWidth="1"/>
    <col min="1081" max="1280" width="9.625" style="138"/>
    <col min="1281" max="1281" width="6.625" style="138" customWidth="1"/>
    <col min="1282" max="1282" width="7.875" style="138" customWidth="1"/>
    <col min="1283" max="1283" width="5.375" style="138" customWidth="1"/>
    <col min="1284" max="1284" width="5.75" style="138" customWidth="1"/>
    <col min="1285" max="1285" width="6.75" style="138" customWidth="1"/>
    <col min="1286" max="1286" width="7.5" style="138" customWidth="1"/>
    <col min="1287" max="1287" width="7.625" style="138" customWidth="1"/>
    <col min="1288" max="1288" width="7.875" style="138" customWidth="1"/>
    <col min="1289" max="1289" width="7.625" style="138" customWidth="1"/>
    <col min="1290" max="1290" width="8.125" style="138" customWidth="1"/>
    <col min="1291" max="1291" width="7.75" style="138" customWidth="1"/>
    <col min="1292" max="1293" width="8.125" style="138" customWidth="1"/>
    <col min="1294" max="1294" width="7.75" style="138" customWidth="1"/>
    <col min="1295" max="1297" width="8.25" style="138" bestFit="1" customWidth="1"/>
    <col min="1298" max="1298" width="6.75" style="138" customWidth="1"/>
    <col min="1299" max="1301" width="8.25" style="138" bestFit="1" customWidth="1"/>
    <col min="1302" max="1302" width="6.875" style="138" customWidth="1"/>
    <col min="1303" max="1303" width="5.625" style="138" customWidth="1"/>
    <col min="1304" max="1304" width="6.375" style="138" customWidth="1"/>
    <col min="1305" max="1305" width="5.75" style="138" customWidth="1"/>
    <col min="1306" max="1306" width="9.125" style="138" customWidth="1"/>
    <col min="1307" max="1307" width="6" style="138" customWidth="1"/>
    <col min="1308" max="1318" width="6.625" style="138" customWidth="1"/>
    <col min="1319" max="1319" width="6.5" style="138" customWidth="1"/>
    <col min="1320" max="1320" width="5.25" style="138" customWidth="1"/>
    <col min="1321" max="1321" width="6.375" style="138" customWidth="1"/>
    <col min="1322" max="1322" width="10.125" style="138" customWidth="1"/>
    <col min="1323" max="1323" width="7.5" style="138" customWidth="1"/>
    <col min="1324" max="1324" width="6.125" style="138" customWidth="1"/>
    <col min="1325" max="1325" width="8.625" style="138" customWidth="1"/>
    <col min="1326" max="1326" width="5.75" style="138" customWidth="1"/>
    <col min="1327" max="1327" width="9.375" style="138" customWidth="1"/>
    <col min="1328" max="1328" width="6.125" style="138" customWidth="1"/>
    <col min="1329" max="1329" width="9.125" style="138" customWidth="1"/>
    <col min="1330" max="1330" width="5" style="138" customWidth="1"/>
    <col min="1331" max="1331" width="5.125" style="138" customWidth="1"/>
    <col min="1332" max="1332" width="3.5" style="138" customWidth="1"/>
    <col min="1333" max="1333" width="5.5" style="138" customWidth="1"/>
    <col min="1334" max="1335" width="9.625" style="138"/>
    <col min="1336" max="1336" width="5.875" style="138" customWidth="1"/>
    <col min="1337" max="1536" width="9.625" style="138"/>
    <col min="1537" max="1537" width="6.625" style="138" customWidth="1"/>
    <col min="1538" max="1538" width="7.875" style="138" customWidth="1"/>
    <col min="1539" max="1539" width="5.375" style="138" customWidth="1"/>
    <col min="1540" max="1540" width="5.75" style="138" customWidth="1"/>
    <col min="1541" max="1541" width="6.75" style="138" customWidth="1"/>
    <col min="1542" max="1542" width="7.5" style="138" customWidth="1"/>
    <col min="1543" max="1543" width="7.625" style="138" customWidth="1"/>
    <col min="1544" max="1544" width="7.875" style="138" customWidth="1"/>
    <col min="1545" max="1545" width="7.625" style="138" customWidth="1"/>
    <col min="1546" max="1546" width="8.125" style="138" customWidth="1"/>
    <col min="1547" max="1547" width="7.75" style="138" customWidth="1"/>
    <col min="1548" max="1549" width="8.125" style="138" customWidth="1"/>
    <col min="1550" max="1550" width="7.75" style="138" customWidth="1"/>
    <col min="1551" max="1553" width="8.25" style="138" bestFit="1" customWidth="1"/>
    <col min="1554" max="1554" width="6.75" style="138" customWidth="1"/>
    <col min="1555" max="1557" width="8.25" style="138" bestFit="1" customWidth="1"/>
    <col min="1558" max="1558" width="6.875" style="138" customWidth="1"/>
    <col min="1559" max="1559" width="5.625" style="138" customWidth="1"/>
    <col min="1560" max="1560" width="6.375" style="138" customWidth="1"/>
    <col min="1561" max="1561" width="5.75" style="138" customWidth="1"/>
    <col min="1562" max="1562" width="9.125" style="138" customWidth="1"/>
    <col min="1563" max="1563" width="6" style="138" customWidth="1"/>
    <col min="1564" max="1574" width="6.625" style="138" customWidth="1"/>
    <col min="1575" max="1575" width="6.5" style="138" customWidth="1"/>
    <col min="1576" max="1576" width="5.25" style="138" customWidth="1"/>
    <col min="1577" max="1577" width="6.375" style="138" customWidth="1"/>
    <col min="1578" max="1578" width="10.125" style="138" customWidth="1"/>
    <col min="1579" max="1579" width="7.5" style="138" customWidth="1"/>
    <col min="1580" max="1580" width="6.125" style="138" customWidth="1"/>
    <col min="1581" max="1581" width="8.625" style="138" customWidth="1"/>
    <col min="1582" max="1582" width="5.75" style="138" customWidth="1"/>
    <col min="1583" max="1583" width="9.375" style="138" customWidth="1"/>
    <col min="1584" max="1584" width="6.125" style="138" customWidth="1"/>
    <col min="1585" max="1585" width="9.125" style="138" customWidth="1"/>
    <col min="1586" max="1586" width="5" style="138" customWidth="1"/>
    <col min="1587" max="1587" width="5.125" style="138" customWidth="1"/>
    <col min="1588" max="1588" width="3.5" style="138" customWidth="1"/>
    <col min="1589" max="1589" width="5.5" style="138" customWidth="1"/>
    <col min="1590" max="1591" width="9.625" style="138"/>
    <col min="1592" max="1592" width="5.875" style="138" customWidth="1"/>
    <col min="1593" max="1792" width="9.625" style="138"/>
    <col min="1793" max="1793" width="6.625" style="138" customWidth="1"/>
    <col min="1794" max="1794" width="7.875" style="138" customWidth="1"/>
    <col min="1795" max="1795" width="5.375" style="138" customWidth="1"/>
    <col min="1796" max="1796" width="5.75" style="138" customWidth="1"/>
    <col min="1797" max="1797" width="6.75" style="138" customWidth="1"/>
    <col min="1798" max="1798" width="7.5" style="138" customWidth="1"/>
    <col min="1799" max="1799" width="7.625" style="138" customWidth="1"/>
    <col min="1800" max="1800" width="7.875" style="138" customWidth="1"/>
    <col min="1801" max="1801" width="7.625" style="138" customWidth="1"/>
    <col min="1802" max="1802" width="8.125" style="138" customWidth="1"/>
    <col min="1803" max="1803" width="7.75" style="138" customWidth="1"/>
    <col min="1804" max="1805" width="8.125" style="138" customWidth="1"/>
    <col min="1806" max="1806" width="7.75" style="138" customWidth="1"/>
    <col min="1807" max="1809" width="8.25" style="138" bestFit="1" customWidth="1"/>
    <col min="1810" max="1810" width="6.75" style="138" customWidth="1"/>
    <col min="1811" max="1813" width="8.25" style="138" bestFit="1" customWidth="1"/>
    <col min="1814" max="1814" width="6.875" style="138" customWidth="1"/>
    <col min="1815" max="1815" width="5.625" style="138" customWidth="1"/>
    <col min="1816" max="1816" width="6.375" style="138" customWidth="1"/>
    <col min="1817" max="1817" width="5.75" style="138" customWidth="1"/>
    <col min="1818" max="1818" width="9.125" style="138" customWidth="1"/>
    <col min="1819" max="1819" width="6" style="138" customWidth="1"/>
    <col min="1820" max="1830" width="6.625" style="138" customWidth="1"/>
    <col min="1831" max="1831" width="6.5" style="138" customWidth="1"/>
    <col min="1832" max="1832" width="5.25" style="138" customWidth="1"/>
    <col min="1833" max="1833" width="6.375" style="138" customWidth="1"/>
    <col min="1834" max="1834" width="10.125" style="138" customWidth="1"/>
    <col min="1835" max="1835" width="7.5" style="138" customWidth="1"/>
    <col min="1836" max="1836" width="6.125" style="138" customWidth="1"/>
    <col min="1837" max="1837" width="8.625" style="138" customWidth="1"/>
    <col min="1838" max="1838" width="5.75" style="138" customWidth="1"/>
    <col min="1839" max="1839" width="9.375" style="138" customWidth="1"/>
    <col min="1840" max="1840" width="6.125" style="138" customWidth="1"/>
    <col min="1841" max="1841" width="9.125" style="138" customWidth="1"/>
    <col min="1842" max="1842" width="5" style="138" customWidth="1"/>
    <col min="1843" max="1843" width="5.125" style="138" customWidth="1"/>
    <col min="1844" max="1844" width="3.5" style="138" customWidth="1"/>
    <col min="1845" max="1845" width="5.5" style="138" customWidth="1"/>
    <col min="1846" max="1847" width="9.625" style="138"/>
    <col min="1848" max="1848" width="5.875" style="138" customWidth="1"/>
    <col min="1849" max="2048" width="9.625" style="138"/>
    <col min="2049" max="2049" width="6.625" style="138" customWidth="1"/>
    <col min="2050" max="2050" width="7.875" style="138" customWidth="1"/>
    <col min="2051" max="2051" width="5.375" style="138" customWidth="1"/>
    <col min="2052" max="2052" width="5.75" style="138" customWidth="1"/>
    <col min="2053" max="2053" width="6.75" style="138" customWidth="1"/>
    <col min="2054" max="2054" width="7.5" style="138" customWidth="1"/>
    <col min="2055" max="2055" width="7.625" style="138" customWidth="1"/>
    <col min="2056" max="2056" width="7.875" style="138" customWidth="1"/>
    <col min="2057" max="2057" width="7.625" style="138" customWidth="1"/>
    <col min="2058" max="2058" width="8.125" style="138" customWidth="1"/>
    <col min="2059" max="2059" width="7.75" style="138" customWidth="1"/>
    <col min="2060" max="2061" width="8.125" style="138" customWidth="1"/>
    <col min="2062" max="2062" width="7.75" style="138" customWidth="1"/>
    <col min="2063" max="2065" width="8.25" style="138" bestFit="1" customWidth="1"/>
    <col min="2066" max="2066" width="6.75" style="138" customWidth="1"/>
    <col min="2067" max="2069" width="8.25" style="138" bestFit="1" customWidth="1"/>
    <col min="2070" max="2070" width="6.875" style="138" customWidth="1"/>
    <col min="2071" max="2071" width="5.625" style="138" customWidth="1"/>
    <col min="2072" max="2072" width="6.375" style="138" customWidth="1"/>
    <col min="2073" max="2073" width="5.75" style="138" customWidth="1"/>
    <col min="2074" max="2074" width="9.125" style="138" customWidth="1"/>
    <col min="2075" max="2075" width="6" style="138" customWidth="1"/>
    <col min="2076" max="2086" width="6.625" style="138" customWidth="1"/>
    <col min="2087" max="2087" width="6.5" style="138" customWidth="1"/>
    <col min="2088" max="2088" width="5.25" style="138" customWidth="1"/>
    <col min="2089" max="2089" width="6.375" style="138" customWidth="1"/>
    <col min="2090" max="2090" width="10.125" style="138" customWidth="1"/>
    <col min="2091" max="2091" width="7.5" style="138" customWidth="1"/>
    <col min="2092" max="2092" width="6.125" style="138" customWidth="1"/>
    <col min="2093" max="2093" width="8.625" style="138" customWidth="1"/>
    <col min="2094" max="2094" width="5.75" style="138" customWidth="1"/>
    <col min="2095" max="2095" width="9.375" style="138" customWidth="1"/>
    <col min="2096" max="2096" width="6.125" style="138" customWidth="1"/>
    <col min="2097" max="2097" width="9.125" style="138" customWidth="1"/>
    <col min="2098" max="2098" width="5" style="138" customWidth="1"/>
    <col min="2099" max="2099" width="5.125" style="138" customWidth="1"/>
    <col min="2100" max="2100" width="3.5" style="138" customWidth="1"/>
    <col min="2101" max="2101" width="5.5" style="138" customWidth="1"/>
    <col min="2102" max="2103" width="9.625" style="138"/>
    <col min="2104" max="2104" width="5.875" style="138" customWidth="1"/>
    <col min="2105" max="2304" width="9.625" style="138"/>
    <col min="2305" max="2305" width="6.625" style="138" customWidth="1"/>
    <col min="2306" max="2306" width="7.875" style="138" customWidth="1"/>
    <col min="2307" max="2307" width="5.375" style="138" customWidth="1"/>
    <col min="2308" max="2308" width="5.75" style="138" customWidth="1"/>
    <col min="2309" max="2309" width="6.75" style="138" customWidth="1"/>
    <col min="2310" max="2310" width="7.5" style="138" customWidth="1"/>
    <col min="2311" max="2311" width="7.625" style="138" customWidth="1"/>
    <col min="2312" max="2312" width="7.875" style="138" customWidth="1"/>
    <col min="2313" max="2313" width="7.625" style="138" customWidth="1"/>
    <col min="2314" max="2314" width="8.125" style="138" customWidth="1"/>
    <col min="2315" max="2315" width="7.75" style="138" customWidth="1"/>
    <col min="2316" max="2317" width="8.125" style="138" customWidth="1"/>
    <col min="2318" max="2318" width="7.75" style="138" customWidth="1"/>
    <col min="2319" max="2321" width="8.25" style="138" bestFit="1" customWidth="1"/>
    <col min="2322" max="2322" width="6.75" style="138" customWidth="1"/>
    <col min="2323" max="2325" width="8.25" style="138" bestFit="1" customWidth="1"/>
    <col min="2326" max="2326" width="6.875" style="138" customWidth="1"/>
    <col min="2327" max="2327" width="5.625" style="138" customWidth="1"/>
    <col min="2328" max="2328" width="6.375" style="138" customWidth="1"/>
    <col min="2329" max="2329" width="5.75" style="138" customWidth="1"/>
    <col min="2330" max="2330" width="9.125" style="138" customWidth="1"/>
    <col min="2331" max="2331" width="6" style="138" customWidth="1"/>
    <col min="2332" max="2342" width="6.625" style="138" customWidth="1"/>
    <col min="2343" max="2343" width="6.5" style="138" customWidth="1"/>
    <col min="2344" max="2344" width="5.25" style="138" customWidth="1"/>
    <col min="2345" max="2345" width="6.375" style="138" customWidth="1"/>
    <col min="2346" max="2346" width="10.125" style="138" customWidth="1"/>
    <col min="2347" max="2347" width="7.5" style="138" customWidth="1"/>
    <col min="2348" max="2348" width="6.125" style="138" customWidth="1"/>
    <col min="2349" max="2349" width="8.625" style="138" customWidth="1"/>
    <col min="2350" max="2350" width="5.75" style="138" customWidth="1"/>
    <col min="2351" max="2351" width="9.375" style="138" customWidth="1"/>
    <col min="2352" max="2352" width="6.125" style="138" customWidth="1"/>
    <col min="2353" max="2353" width="9.125" style="138" customWidth="1"/>
    <col min="2354" max="2354" width="5" style="138" customWidth="1"/>
    <col min="2355" max="2355" width="5.125" style="138" customWidth="1"/>
    <col min="2356" max="2356" width="3.5" style="138" customWidth="1"/>
    <col min="2357" max="2357" width="5.5" style="138" customWidth="1"/>
    <col min="2358" max="2359" width="9.625" style="138"/>
    <col min="2360" max="2360" width="5.875" style="138" customWidth="1"/>
    <col min="2361" max="2560" width="9.625" style="138"/>
    <col min="2561" max="2561" width="6.625" style="138" customWidth="1"/>
    <col min="2562" max="2562" width="7.875" style="138" customWidth="1"/>
    <col min="2563" max="2563" width="5.375" style="138" customWidth="1"/>
    <col min="2564" max="2564" width="5.75" style="138" customWidth="1"/>
    <col min="2565" max="2565" width="6.75" style="138" customWidth="1"/>
    <col min="2566" max="2566" width="7.5" style="138" customWidth="1"/>
    <col min="2567" max="2567" width="7.625" style="138" customWidth="1"/>
    <col min="2568" max="2568" width="7.875" style="138" customWidth="1"/>
    <col min="2569" max="2569" width="7.625" style="138" customWidth="1"/>
    <col min="2570" max="2570" width="8.125" style="138" customWidth="1"/>
    <col min="2571" max="2571" width="7.75" style="138" customWidth="1"/>
    <col min="2572" max="2573" width="8.125" style="138" customWidth="1"/>
    <col min="2574" max="2574" width="7.75" style="138" customWidth="1"/>
    <col min="2575" max="2577" width="8.25" style="138" bestFit="1" customWidth="1"/>
    <col min="2578" max="2578" width="6.75" style="138" customWidth="1"/>
    <col min="2579" max="2581" width="8.25" style="138" bestFit="1" customWidth="1"/>
    <col min="2582" max="2582" width="6.875" style="138" customWidth="1"/>
    <col min="2583" max="2583" width="5.625" style="138" customWidth="1"/>
    <col min="2584" max="2584" width="6.375" style="138" customWidth="1"/>
    <col min="2585" max="2585" width="5.75" style="138" customWidth="1"/>
    <col min="2586" max="2586" width="9.125" style="138" customWidth="1"/>
    <col min="2587" max="2587" width="6" style="138" customWidth="1"/>
    <col min="2588" max="2598" width="6.625" style="138" customWidth="1"/>
    <col min="2599" max="2599" width="6.5" style="138" customWidth="1"/>
    <col min="2600" max="2600" width="5.25" style="138" customWidth="1"/>
    <col min="2601" max="2601" width="6.375" style="138" customWidth="1"/>
    <col min="2602" max="2602" width="10.125" style="138" customWidth="1"/>
    <col min="2603" max="2603" width="7.5" style="138" customWidth="1"/>
    <col min="2604" max="2604" width="6.125" style="138" customWidth="1"/>
    <col min="2605" max="2605" width="8.625" style="138" customWidth="1"/>
    <col min="2606" max="2606" width="5.75" style="138" customWidth="1"/>
    <col min="2607" max="2607" width="9.375" style="138" customWidth="1"/>
    <col min="2608" max="2608" width="6.125" style="138" customWidth="1"/>
    <col min="2609" max="2609" width="9.125" style="138" customWidth="1"/>
    <col min="2610" max="2610" width="5" style="138" customWidth="1"/>
    <col min="2611" max="2611" width="5.125" style="138" customWidth="1"/>
    <col min="2612" max="2612" width="3.5" style="138" customWidth="1"/>
    <col min="2613" max="2613" width="5.5" style="138" customWidth="1"/>
    <col min="2614" max="2615" width="9.625" style="138"/>
    <col min="2616" max="2616" width="5.875" style="138" customWidth="1"/>
    <col min="2617" max="2816" width="9.625" style="138"/>
    <col min="2817" max="2817" width="6.625" style="138" customWidth="1"/>
    <col min="2818" max="2818" width="7.875" style="138" customWidth="1"/>
    <col min="2819" max="2819" width="5.375" style="138" customWidth="1"/>
    <col min="2820" max="2820" width="5.75" style="138" customWidth="1"/>
    <col min="2821" max="2821" width="6.75" style="138" customWidth="1"/>
    <col min="2822" max="2822" width="7.5" style="138" customWidth="1"/>
    <col min="2823" max="2823" width="7.625" style="138" customWidth="1"/>
    <col min="2824" max="2824" width="7.875" style="138" customWidth="1"/>
    <col min="2825" max="2825" width="7.625" style="138" customWidth="1"/>
    <col min="2826" max="2826" width="8.125" style="138" customWidth="1"/>
    <col min="2827" max="2827" width="7.75" style="138" customWidth="1"/>
    <col min="2828" max="2829" width="8.125" style="138" customWidth="1"/>
    <col min="2830" max="2830" width="7.75" style="138" customWidth="1"/>
    <col min="2831" max="2833" width="8.25" style="138" bestFit="1" customWidth="1"/>
    <col min="2834" max="2834" width="6.75" style="138" customWidth="1"/>
    <col min="2835" max="2837" width="8.25" style="138" bestFit="1" customWidth="1"/>
    <col min="2838" max="2838" width="6.875" style="138" customWidth="1"/>
    <col min="2839" max="2839" width="5.625" style="138" customWidth="1"/>
    <col min="2840" max="2840" width="6.375" style="138" customWidth="1"/>
    <col min="2841" max="2841" width="5.75" style="138" customWidth="1"/>
    <col min="2842" max="2842" width="9.125" style="138" customWidth="1"/>
    <col min="2843" max="2843" width="6" style="138" customWidth="1"/>
    <col min="2844" max="2854" width="6.625" style="138" customWidth="1"/>
    <col min="2855" max="2855" width="6.5" style="138" customWidth="1"/>
    <col min="2856" max="2856" width="5.25" style="138" customWidth="1"/>
    <col min="2857" max="2857" width="6.375" style="138" customWidth="1"/>
    <col min="2858" max="2858" width="10.125" style="138" customWidth="1"/>
    <col min="2859" max="2859" width="7.5" style="138" customWidth="1"/>
    <col min="2860" max="2860" width="6.125" style="138" customWidth="1"/>
    <col min="2861" max="2861" width="8.625" style="138" customWidth="1"/>
    <col min="2862" max="2862" width="5.75" style="138" customWidth="1"/>
    <col min="2863" max="2863" width="9.375" style="138" customWidth="1"/>
    <col min="2864" max="2864" width="6.125" style="138" customWidth="1"/>
    <col min="2865" max="2865" width="9.125" style="138" customWidth="1"/>
    <col min="2866" max="2866" width="5" style="138" customWidth="1"/>
    <col min="2867" max="2867" width="5.125" style="138" customWidth="1"/>
    <col min="2868" max="2868" width="3.5" style="138" customWidth="1"/>
    <col min="2869" max="2869" width="5.5" style="138" customWidth="1"/>
    <col min="2870" max="2871" width="9.625" style="138"/>
    <col min="2872" max="2872" width="5.875" style="138" customWidth="1"/>
    <col min="2873" max="3072" width="9.625" style="138"/>
    <col min="3073" max="3073" width="6.625" style="138" customWidth="1"/>
    <col min="3074" max="3074" width="7.875" style="138" customWidth="1"/>
    <col min="3075" max="3075" width="5.375" style="138" customWidth="1"/>
    <col min="3076" max="3076" width="5.75" style="138" customWidth="1"/>
    <col min="3077" max="3077" width="6.75" style="138" customWidth="1"/>
    <col min="3078" max="3078" width="7.5" style="138" customWidth="1"/>
    <col min="3079" max="3079" width="7.625" style="138" customWidth="1"/>
    <col min="3080" max="3080" width="7.875" style="138" customWidth="1"/>
    <col min="3081" max="3081" width="7.625" style="138" customWidth="1"/>
    <col min="3082" max="3082" width="8.125" style="138" customWidth="1"/>
    <col min="3083" max="3083" width="7.75" style="138" customWidth="1"/>
    <col min="3084" max="3085" width="8.125" style="138" customWidth="1"/>
    <col min="3086" max="3086" width="7.75" style="138" customWidth="1"/>
    <col min="3087" max="3089" width="8.25" style="138" bestFit="1" customWidth="1"/>
    <col min="3090" max="3090" width="6.75" style="138" customWidth="1"/>
    <col min="3091" max="3093" width="8.25" style="138" bestFit="1" customWidth="1"/>
    <col min="3094" max="3094" width="6.875" style="138" customWidth="1"/>
    <col min="3095" max="3095" width="5.625" style="138" customWidth="1"/>
    <col min="3096" max="3096" width="6.375" style="138" customWidth="1"/>
    <col min="3097" max="3097" width="5.75" style="138" customWidth="1"/>
    <col min="3098" max="3098" width="9.125" style="138" customWidth="1"/>
    <col min="3099" max="3099" width="6" style="138" customWidth="1"/>
    <col min="3100" max="3110" width="6.625" style="138" customWidth="1"/>
    <col min="3111" max="3111" width="6.5" style="138" customWidth="1"/>
    <col min="3112" max="3112" width="5.25" style="138" customWidth="1"/>
    <col min="3113" max="3113" width="6.375" style="138" customWidth="1"/>
    <col min="3114" max="3114" width="10.125" style="138" customWidth="1"/>
    <col min="3115" max="3115" width="7.5" style="138" customWidth="1"/>
    <col min="3116" max="3116" width="6.125" style="138" customWidth="1"/>
    <col min="3117" max="3117" width="8.625" style="138" customWidth="1"/>
    <col min="3118" max="3118" width="5.75" style="138" customWidth="1"/>
    <col min="3119" max="3119" width="9.375" style="138" customWidth="1"/>
    <col min="3120" max="3120" width="6.125" style="138" customWidth="1"/>
    <col min="3121" max="3121" width="9.125" style="138" customWidth="1"/>
    <col min="3122" max="3122" width="5" style="138" customWidth="1"/>
    <col min="3123" max="3123" width="5.125" style="138" customWidth="1"/>
    <col min="3124" max="3124" width="3.5" style="138" customWidth="1"/>
    <col min="3125" max="3125" width="5.5" style="138" customWidth="1"/>
    <col min="3126" max="3127" width="9.625" style="138"/>
    <col min="3128" max="3128" width="5.875" style="138" customWidth="1"/>
    <col min="3129" max="3328" width="9.625" style="138"/>
    <col min="3329" max="3329" width="6.625" style="138" customWidth="1"/>
    <col min="3330" max="3330" width="7.875" style="138" customWidth="1"/>
    <col min="3331" max="3331" width="5.375" style="138" customWidth="1"/>
    <col min="3332" max="3332" width="5.75" style="138" customWidth="1"/>
    <col min="3333" max="3333" width="6.75" style="138" customWidth="1"/>
    <col min="3334" max="3334" width="7.5" style="138" customWidth="1"/>
    <col min="3335" max="3335" width="7.625" style="138" customWidth="1"/>
    <col min="3336" max="3336" width="7.875" style="138" customWidth="1"/>
    <col min="3337" max="3337" width="7.625" style="138" customWidth="1"/>
    <col min="3338" max="3338" width="8.125" style="138" customWidth="1"/>
    <col min="3339" max="3339" width="7.75" style="138" customWidth="1"/>
    <col min="3340" max="3341" width="8.125" style="138" customWidth="1"/>
    <col min="3342" max="3342" width="7.75" style="138" customWidth="1"/>
    <col min="3343" max="3345" width="8.25" style="138" bestFit="1" customWidth="1"/>
    <col min="3346" max="3346" width="6.75" style="138" customWidth="1"/>
    <col min="3347" max="3349" width="8.25" style="138" bestFit="1" customWidth="1"/>
    <col min="3350" max="3350" width="6.875" style="138" customWidth="1"/>
    <col min="3351" max="3351" width="5.625" style="138" customWidth="1"/>
    <col min="3352" max="3352" width="6.375" style="138" customWidth="1"/>
    <col min="3353" max="3353" width="5.75" style="138" customWidth="1"/>
    <col min="3354" max="3354" width="9.125" style="138" customWidth="1"/>
    <col min="3355" max="3355" width="6" style="138" customWidth="1"/>
    <col min="3356" max="3366" width="6.625" style="138" customWidth="1"/>
    <col min="3367" max="3367" width="6.5" style="138" customWidth="1"/>
    <col min="3368" max="3368" width="5.25" style="138" customWidth="1"/>
    <col min="3369" max="3369" width="6.375" style="138" customWidth="1"/>
    <col min="3370" max="3370" width="10.125" style="138" customWidth="1"/>
    <col min="3371" max="3371" width="7.5" style="138" customWidth="1"/>
    <col min="3372" max="3372" width="6.125" style="138" customWidth="1"/>
    <col min="3373" max="3373" width="8.625" style="138" customWidth="1"/>
    <col min="3374" max="3374" width="5.75" style="138" customWidth="1"/>
    <col min="3375" max="3375" width="9.375" style="138" customWidth="1"/>
    <col min="3376" max="3376" width="6.125" style="138" customWidth="1"/>
    <col min="3377" max="3377" width="9.125" style="138" customWidth="1"/>
    <col min="3378" max="3378" width="5" style="138" customWidth="1"/>
    <col min="3379" max="3379" width="5.125" style="138" customWidth="1"/>
    <col min="3380" max="3380" width="3.5" style="138" customWidth="1"/>
    <col min="3381" max="3381" width="5.5" style="138" customWidth="1"/>
    <col min="3382" max="3383" width="9.625" style="138"/>
    <col min="3384" max="3384" width="5.875" style="138" customWidth="1"/>
    <col min="3385" max="3584" width="9.625" style="138"/>
    <col min="3585" max="3585" width="6.625" style="138" customWidth="1"/>
    <col min="3586" max="3586" width="7.875" style="138" customWidth="1"/>
    <col min="3587" max="3587" width="5.375" style="138" customWidth="1"/>
    <col min="3588" max="3588" width="5.75" style="138" customWidth="1"/>
    <col min="3589" max="3589" width="6.75" style="138" customWidth="1"/>
    <col min="3590" max="3590" width="7.5" style="138" customWidth="1"/>
    <col min="3591" max="3591" width="7.625" style="138" customWidth="1"/>
    <col min="3592" max="3592" width="7.875" style="138" customWidth="1"/>
    <col min="3593" max="3593" width="7.625" style="138" customWidth="1"/>
    <col min="3594" max="3594" width="8.125" style="138" customWidth="1"/>
    <col min="3595" max="3595" width="7.75" style="138" customWidth="1"/>
    <col min="3596" max="3597" width="8.125" style="138" customWidth="1"/>
    <col min="3598" max="3598" width="7.75" style="138" customWidth="1"/>
    <col min="3599" max="3601" width="8.25" style="138" bestFit="1" customWidth="1"/>
    <col min="3602" max="3602" width="6.75" style="138" customWidth="1"/>
    <col min="3603" max="3605" width="8.25" style="138" bestFit="1" customWidth="1"/>
    <col min="3606" max="3606" width="6.875" style="138" customWidth="1"/>
    <col min="3607" max="3607" width="5.625" style="138" customWidth="1"/>
    <col min="3608" max="3608" width="6.375" style="138" customWidth="1"/>
    <col min="3609" max="3609" width="5.75" style="138" customWidth="1"/>
    <col min="3610" max="3610" width="9.125" style="138" customWidth="1"/>
    <col min="3611" max="3611" width="6" style="138" customWidth="1"/>
    <col min="3612" max="3622" width="6.625" style="138" customWidth="1"/>
    <col min="3623" max="3623" width="6.5" style="138" customWidth="1"/>
    <col min="3624" max="3624" width="5.25" style="138" customWidth="1"/>
    <col min="3625" max="3625" width="6.375" style="138" customWidth="1"/>
    <col min="3626" max="3626" width="10.125" style="138" customWidth="1"/>
    <col min="3627" max="3627" width="7.5" style="138" customWidth="1"/>
    <col min="3628" max="3628" width="6.125" style="138" customWidth="1"/>
    <col min="3629" max="3629" width="8.625" style="138" customWidth="1"/>
    <col min="3630" max="3630" width="5.75" style="138" customWidth="1"/>
    <col min="3631" max="3631" width="9.375" style="138" customWidth="1"/>
    <col min="3632" max="3632" width="6.125" style="138" customWidth="1"/>
    <col min="3633" max="3633" width="9.125" style="138" customWidth="1"/>
    <col min="3634" max="3634" width="5" style="138" customWidth="1"/>
    <col min="3635" max="3635" width="5.125" style="138" customWidth="1"/>
    <col min="3636" max="3636" width="3.5" style="138" customWidth="1"/>
    <col min="3637" max="3637" width="5.5" style="138" customWidth="1"/>
    <col min="3638" max="3639" width="9.625" style="138"/>
    <col min="3640" max="3640" width="5.875" style="138" customWidth="1"/>
    <col min="3641" max="3840" width="9.625" style="138"/>
    <col min="3841" max="3841" width="6.625" style="138" customWidth="1"/>
    <col min="3842" max="3842" width="7.875" style="138" customWidth="1"/>
    <col min="3843" max="3843" width="5.375" style="138" customWidth="1"/>
    <col min="3844" max="3844" width="5.75" style="138" customWidth="1"/>
    <col min="3845" max="3845" width="6.75" style="138" customWidth="1"/>
    <col min="3846" max="3846" width="7.5" style="138" customWidth="1"/>
    <col min="3847" max="3847" width="7.625" style="138" customWidth="1"/>
    <col min="3848" max="3848" width="7.875" style="138" customWidth="1"/>
    <col min="3849" max="3849" width="7.625" style="138" customWidth="1"/>
    <col min="3850" max="3850" width="8.125" style="138" customWidth="1"/>
    <col min="3851" max="3851" width="7.75" style="138" customWidth="1"/>
    <col min="3852" max="3853" width="8.125" style="138" customWidth="1"/>
    <col min="3854" max="3854" width="7.75" style="138" customWidth="1"/>
    <col min="3855" max="3857" width="8.25" style="138" bestFit="1" customWidth="1"/>
    <col min="3858" max="3858" width="6.75" style="138" customWidth="1"/>
    <col min="3859" max="3861" width="8.25" style="138" bestFit="1" customWidth="1"/>
    <col min="3862" max="3862" width="6.875" style="138" customWidth="1"/>
    <col min="3863" max="3863" width="5.625" style="138" customWidth="1"/>
    <col min="3864" max="3864" width="6.375" style="138" customWidth="1"/>
    <col min="3865" max="3865" width="5.75" style="138" customWidth="1"/>
    <col min="3866" max="3866" width="9.125" style="138" customWidth="1"/>
    <col min="3867" max="3867" width="6" style="138" customWidth="1"/>
    <col min="3868" max="3878" width="6.625" style="138" customWidth="1"/>
    <col min="3879" max="3879" width="6.5" style="138" customWidth="1"/>
    <col min="3880" max="3880" width="5.25" style="138" customWidth="1"/>
    <col min="3881" max="3881" width="6.375" style="138" customWidth="1"/>
    <col min="3882" max="3882" width="10.125" style="138" customWidth="1"/>
    <col min="3883" max="3883" width="7.5" style="138" customWidth="1"/>
    <col min="3884" max="3884" width="6.125" style="138" customWidth="1"/>
    <col min="3885" max="3885" width="8.625" style="138" customWidth="1"/>
    <col min="3886" max="3886" width="5.75" style="138" customWidth="1"/>
    <col min="3887" max="3887" width="9.375" style="138" customWidth="1"/>
    <col min="3888" max="3888" width="6.125" style="138" customWidth="1"/>
    <col min="3889" max="3889" width="9.125" style="138" customWidth="1"/>
    <col min="3890" max="3890" width="5" style="138" customWidth="1"/>
    <col min="3891" max="3891" width="5.125" style="138" customWidth="1"/>
    <col min="3892" max="3892" width="3.5" style="138" customWidth="1"/>
    <col min="3893" max="3893" width="5.5" style="138" customWidth="1"/>
    <col min="3894" max="3895" width="9.625" style="138"/>
    <col min="3896" max="3896" width="5.875" style="138" customWidth="1"/>
    <col min="3897" max="4096" width="9.625" style="138"/>
    <col min="4097" max="4097" width="6.625" style="138" customWidth="1"/>
    <col min="4098" max="4098" width="7.875" style="138" customWidth="1"/>
    <col min="4099" max="4099" width="5.375" style="138" customWidth="1"/>
    <col min="4100" max="4100" width="5.75" style="138" customWidth="1"/>
    <col min="4101" max="4101" width="6.75" style="138" customWidth="1"/>
    <col min="4102" max="4102" width="7.5" style="138" customWidth="1"/>
    <col min="4103" max="4103" width="7.625" style="138" customWidth="1"/>
    <col min="4104" max="4104" width="7.875" style="138" customWidth="1"/>
    <col min="4105" max="4105" width="7.625" style="138" customWidth="1"/>
    <col min="4106" max="4106" width="8.125" style="138" customWidth="1"/>
    <col min="4107" max="4107" width="7.75" style="138" customWidth="1"/>
    <col min="4108" max="4109" width="8.125" style="138" customWidth="1"/>
    <col min="4110" max="4110" width="7.75" style="138" customWidth="1"/>
    <col min="4111" max="4113" width="8.25" style="138" bestFit="1" customWidth="1"/>
    <col min="4114" max="4114" width="6.75" style="138" customWidth="1"/>
    <col min="4115" max="4117" width="8.25" style="138" bestFit="1" customWidth="1"/>
    <col min="4118" max="4118" width="6.875" style="138" customWidth="1"/>
    <col min="4119" max="4119" width="5.625" style="138" customWidth="1"/>
    <col min="4120" max="4120" width="6.375" style="138" customWidth="1"/>
    <col min="4121" max="4121" width="5.75" style="138" customWidth="1"/>
    <col min="4122" max="4122" width="9.125" style="138" customWidth="1"/>
    <col min="4123" max="4123" width="6" style="138" customWidth="1"/>
    <col min="4124" max="4134" width="6.625" style="138" customWidth="1"/>
    <col min="4135" max="4135" width="6.5" style="138" customWidth="1"/>
    <col min="4136" max="4136" width="5.25" style="138" customWidth="1"/>
    <col min="4137" max="4137" width="6.375" style="138" customWidth="1"/>
    <col min="4138" max="4138" width="10.125" style="138" customWidth="1"/>
    <col min="4139" max="4139" width="7.5" style="138" customWidth="1"/>
    <col min="4140" max="4140" width="6.125" style="138" customWidth="1"/>
    <col min="4141" max="4141" width="8.625" style="138" customWidth="1"/>
    <col min="4142" max="4142" width="5.75" style="138" customWidth="1"/>
    <col min="4143" max="4143" width="9.375" style="138" customWidth="1"/>
    <col min="4144" max="4144" width="6.125" style="138" customWidth="1"/>
    <col min="4145" max="4145" width="9.125" style="138" customWidth="1"/>
    <col min="4146" max="4146" width="5" style="138" customWidth="1"/>
    <col min="4147" max="4147" width="5.125" style="138" customWidth="1"/>
    <col min="4148" max="4148" width="3.5" style="138" customWidth="1"/>
    <col min="4149" max="4149" width="5.5" style="138" customWidth="1"/>
    <col min="4150" max="4151" width="9.625" style="138"/>
    <col min="4152" max="4152" width="5.875" style="138" customWidth="1"/>
    <col min="4153" max="4352" width="9.625" style="138"/>
    <col min="4353" max="4353" width="6.625" style="138" customWidth="1"/>
    <col min="4354" max="4354" width="7.875" style="138" customWidth="1"/>
    <col min="4355" max="4355" width="5.375" style="138" customWidth="1"/>
    <col min="4356" max="4356" width="5.75" style="138" customWidth="1"/>
    <col min="4357" max="4357" width="6.75" style="138" customWidth="1"/>
    <col min="4358" max="4358" width="7.5" style="138" customWidth="1"/>
    <col min="4359" max="4359" width="7.625" style="138" customWidth="1"/>
    <col min="4360" max="4360" width="7.875" style="138" customWidth="1"/>
    <col min="4361" max="4361" width="7.625" style="138" customWidth="1"/>
    <col min="4362" max="4362" width="8.125" style="138" customWidth="1"/>
    <col min="4363" max="4363" width="7.75" style="138" customWidth="1"/>
    <col min="4364" max="4365" width="8.125" style="138" customWidth="1"/>
    <col min="4366" max="4366" width="7.75" style="138" customWidth="1"/>
    <col min="4367" max="4369" width="8.25" style="138" bestFit="1" customWidth="1"/>
    <col min="4370" max="4370" width="6.75" style="138" customWidth="1"/>
    <col min="4371" max="4373" width="8.25" style="138" bestFit="1" customWidth="1"/>
    <col min="4374" max="4374" width="6.875" style="138" customWidth="1"/>
    <col min="4375" max="4375" width="5.625" style="138" customWidth="1"/>
    <col min="4376" max="4376" width="6.375" style="138" customWidth="1"/>
    <col min="4377" max="4377" width="5.75" style="138" customWidth="1"/>
    <col min="4378" max="4378" width="9.125" style="138" customWidth="1"/>
    <col min="4379" max="4379" width="6" style="138" customWidth="1"/>
    <col min="4380" max="4390" width="6.625" style="138" customWidth="1"/>
    <col min="4391" max="4391" width="6.5" style="138" customWidth="1"/>
    <col min="4392" max="4392" width="5.25" style="138" customWidth="1"/>
    <col min="4393" max="4393" width="6.375" style="138" customWidth="1"/>
    <col min="4394" max="4394" width="10.125" style="138" customWidth="1"/>
    <col min="4395" max="4395" width="7.5" style="138" customWidth="1"/>
    <col min="4396" max="4396" width="6.125" style="138" customWidth="1"/>
    <col min="4397" max="4397" width="8.625" style="138" customWidth="1"/>
    <col min="4398" max="4398" width="5.75" style="138" customWidth="1"/>
    <col min="4399" max="4399" width="9.375" style="138" customWidth="1"/>
    <col min="4400" max="4400" width="6.125" style="138" customWidth="1"/>
    <col min="4401" max="4401" width="9.125" style="138" customWidth="1"/>
    <col min="4402" max="4402" width="5" style="138" customWidth="1"/>
    <col min="4403" max="4403" width="5.125" style="138" customWidth="1"/>
    <col min="4404" max="4404" width="3.5" style="138" customWidth="1"/>
    <col min="4405" max="4405" width="5.5" style="138" customWidth="1"/>
    <col min="4406" max="4407" width="9.625" style="138"/>
    <col min="4408" max="4408" width="5.875" style="138" customWidth="1"/>
    <col min="4409" max="4608" width="9.625" style="138"/>
    <col min="4609" max="4609" width="6.625" style="138" customWidth="1"/>
    <col min="4610" max="4610" width="7.875" style="138" customWidth="1"/>
    <col min="4611" max="4611" width="5.375" style="138" customWidth="1"/>
    <col min="4612" max="4612" width="5.75" style="138" customWidth="1"/>
    <col min="4613" max="4613" width="6.75" style="138" customWidth="1"/>
    <col min="4614" max="4614" width="7.5" style="138" customWidth="1"/>
    <col min="4615" max="4615" width="7.625" style="138" customWidth="1"/>
    <col min="4616" max="4616" width="7.875" style="138" customWidth="1"/>
    <col min="4617" max="4617" width="7.625" style="138" customWidth="1"/>
    <col min="4618" max="4618" width="8.125" style="138" customWidth="1"/>
    <col min="4619" max="4619" width="7.75" style="138" customWidth="1"/>
    <col min="4620" max="4621" width="8.125" style="138" customWidth="1"/>
    <col min="4622" max="4622" width="7.75" style="138" customWidth="1"/>
    <col min="4623" max="4625" width="8.25" style="138" bestFit="1" customWidth="1"/>
    <col min="4626" max="4626" width="6.75" style="138" customWidth="1"/>
    <col min="4627" max="4629" width="8.25" style="138" bestFit="1" customWidth="1"/>
    <col min="4630" max="4630" width="6.875" style="138" customWidth="1"/>
    <col min="4631" max="4631" width="5.625" style="138" customWidth="1"/>
    <col min="4632" max="4632" width="6.375" style="138" customWidth="1"/>
    <col min="4633" max="4633" width="5.75" style="138" customWidth="1"/>
    <col min="4634" max="4634" width="9.125" style="138" customWidth="1"/>
    <col min="4635" max="4635" width="6" style="138" customWidth="1"/>
    <col min="4636" max="4646" width="6.625" style="138" customWidth="1"/>
    <col min="4647" max="4647" width="6.5" style="138" customWidth="1"/>
    <col min="4648" max="4648" width="5.25" style="138" customWidth="1"/>
    <col min="4649" max="4649" width="6.375" style="138" customWidth="1"/>
    <col min="4650" max="4650" width="10.125" style="138" customWidth="1"/>
    <col min="4651" max="4651" width="7.5" style="138" customWidth="1"/>
    <col min="4652" max="4652" width="6.125" style="138" customWidth="1"/>
    <col min="4653" max="4653" width="8.625" style="138" customWidth="1"/>
    <col min="4654" max="4654" width="5.75" style="138" customWidth="1"/>
    <col min="4655" max="4655" width="9.375" style="138" customWidth="1"/>
    <col min="4656" max="4656" width="6.125" style="138" customWidth="1"/>
    <col min="4657" max="4657" width="9.125" style="138" customWidth="1"/>
    <col min="4658" max="4658" width="5" style="138" customWidth="1"/>
    <col min="4659" max="4659" width="5.125" style="138" customWidth="1"/>
    <col min="4660" max="4660" width="3.5" style="138" customWidth="1"/>
    <col min="4661" max="4661" width="5.5" style="138" customWidth="1"/>
    <col min="4662" max="4663" width="9.625" style="138"/>
    <col min="4664" max="4664" width="5.875" style="138" customWidth="1"/>
    <col min="4665" max="4864" width="9.625" style="138"/>
    <col min="4865" max="4865" width="6.625" style="138" customWidth="1"/>
    <col min="4866" max="4866" width="7.875" style="138" customWidth="1"/>
    <col min="4867" max="4867" width="5.375" style="138" customWidth="1"/>
    <col min="4868" max="4868" width="5.75" style="138" customWidth="1"/>
    <col min="4869" max="4869" width="6.75" style="138" customWidth="1"/>
    <col min="4870" max="4870" width="7.5" style="138" customWidth="1"/>
    <col min="4871" max="4871" width="7.625" style="138" customWidth="1"/>
    <col min="4872" max="4872" width="7.875" style="138" customWidth="1"/>
    <col min="4873" max="4873" width="7.625" style="138" customWidth="1"/>
    <col min="4874" max="4874" width="8.125" style="138" customWidth="1"/>
    <col min="4875" max="4875" width="7.75" style="138" customWidth="1"/>
    <col min="4876" max="4877" width="8.125" style="138" customWidth="1"/>
    <col min="4878" max="4878" width="7.75" style="138" customWidth="1"/>
    <col min="4879" max="4881" width="8.25" style="138" bestFit="1" customWidth="1"/>
    <col min="4882" max="4882" width="6.75" style="138" customWidth="1"/>
    <col min="4883" max="4885" width="8.25" style="138" bestFit="1" customWidth="1"/>
    <col min="4886" max="4886" width="6.875" style="138" customWidth="1"/>
    <col min="4887" max="4887" width="5.625" style="138" customWidth="1"/>
    <col min="4888" max="4888" width="6.375" style="138" customWidth="1"/>
    <col min="4889" max="4889" width="5.75" style="138" customWidth="1"/>
    <col min="4890" max="4890" width="9.125" style="138" customWidth="1"/>
    <col min="4891" max="4891" width="6" style="138" customWidth="1"/>
    <col min="4892" max="4902" width="6.625" style="138" customWidth="1"/>
    <col min="4903" max="4903" width="6.5" style="138" customWidth="1"/>
    <col min="4904" max="4904" width="5.25" style="138" customWidth="1"/>
    <col min="4905" max="4905" width="6.375" style="138" customWidth="1"/>
    <col min="4906" max="4906" width="10.125" style="138" customWidth="1"/>
    <col min="4907" max="4907" width="7.5" style="138" customWidth="1"/>
    <col min="4908" max="4908" width="6.125" style="138" customWidth="1"/>
    <col min="4909" max="4909" width="8.625" style="138" customWidth="1"/>
    <col min="4910" max="4910" width="5.75" style="138" customWidth="1"/>
    <col min="4911" max="4911" width="9.375" style="138" customWidth="1"/>
    <col min="4912" max="4912" width="6.125" style="138" customWidth="1"/>
    <col min="4913" max="4913" width="9.125" style="138" customWidth="1"/>
    <col min="4914" max="4914" width="5" style="138" customWidth="1"/>
    <col min="4915" max="4915" width="5.125" style="138" customWidth="1"/>
    <col min="4916" max="4916" width="3.5" style="138" customWidth="1"/>
    <col min="4917" max="4917" width="5.5" style="138" customWidth="1"/>
    <col min="4918" max="4919" width="9.625" style="138"/>
    <col min="4920" max="4920" width="5.875" style="138" customWidth="1"/>
    <col min="4921" max="5120" width="9.625" style="138"/>
    <col min="5121" max="5121" width="6.625" style="138" customWidth="1"/>
    <col min="5122" max="5122" width="7.875" style="138" customWidth="1"/>
    <col min="5123" max="5123" width="5.375" style="138" customWidth="1"/>
    <col min="5124" max="5124" width="5.75" style="138" customWidth="1"/>
    <col min="5125" max="5125" width="6.75" style="138" customWidth="1"/>
    <col min="5126" max="5126" width="7.5" style="138" customWidth="1"/>
    <col min="5127" max="5127" width="7.625" style="138" customWidth="1"/>
    <col min="5128" max="5128" width="7.875" style="138" customWidth="1"/>
    <col min="5129" max="5129" width="7.625" style="138" customWidth="1"/>
    <col min="5130" max="5130" width="8.125" style="138" customWidth="1"/>
    <col min="5131" max="5131" width="7.75" style="138" customWidth="1"/>
    <col min="5132" max="5133" width="8.125" style="138" customWidth="1"/>
    <col min="5134" max="5134" width="7.75" style="138" customWidth="1"/>
    <col min="5135" max="5137" width="8.25" style="138" bestFit="1" customWidth="1"/>
    <col min="5138" max="5138" width="6.75" style="138" customWidth="1"/>
    <col min="5139" max="5141" width="8.25" style="138" bestFit="1" customWidth="1"/>
    <col min="5142" max="5142" width="6.875" style="138" customWidth="1"/>
    <col min="5143" max="5143" width="5.625" style="138" customWidth="1"/>
    <col min="5144" max="5144" width="6.375" style="138" customWidth="1"/>
    <col min="5145" max="5145" width="5.75" style="138" customWidth="1"/>
    <col min="5146" max="5146" width="9.125" style="138" customWidth="1"/>
    <col min="5147" max="5147" width="6" style="138" customWidth="1"/>
    <col min="5148" max="5158" width="6.625" style="138" customWidth="1"/>
    <col min="5159" max="5159" width="6.5" style="138" customWidth="1"/>
    <col min="5160" max="5160" width="5.25" style="138" customWidth="1"/>
    <col min="5161" max="5161" width="6.375" style="138" customWidth="1"/>
    <col min="5162" max="5162" width="10.125" style="138" customWidth="1"/>
    <col min="5163" max="5163" width="7.5" style="138" customWidth="1"/>
    <col min="5164" max="5164" width="6.125" style="138" customWidth="1"/>
    <col min="5165" max="5165" width="8.625" style="138" customWidth="1"/>
    <col min="5166" max="5166" width="5.75" style="138" customWidth="1"/>
    <col min="5167" max="5167" width="9.375" style="138" customWidth="1"/>
    <col min="5168" max="5168" width="6.125" style="138" customWidth="1"/>
    <col min="5169" max="5169" width="9.125" style="138" customWidth="1"/>
    <col min="5170" max="5170" width="5" style="138" customWidth="1"/>
    <col min="5171" max="5171" width="5.125" style="138" customWidth="1"/>
    <col min="5172" max="5172" width="3.5" style="138" customWidth="1"/>
    <col min="5173" max="5173" width="5.5" style="138" customWidth="1"/>
    <col min="5174" max="5175" width="9.625" style="138"/>
    <col min="5176" max="5176" width="5.875" style="138" customWidth="1"/>
    <col min="5177" max="5376" width="9.625" style="138"/>
    <col min="5377" max="5377" width="6.625" style="138" customWidth="1"/>
    <col min="5378" max="5378" width="7.875" style="138" customWidth="1"/>
    <col min="5379" max="5379" width="5.375" style="138" customWidth="1"/>
    <col min="5380" max="5380" width="5.75" style="138" customWidth="1"/>
    <col min="5381" max="5381" width="6.75" style="138" customWidth="1"/>
    <col min="5382" max="5382" width="7.5" style="138" customWidth="1"/>
    <col min="5383" max="5383" width="7.625" style="138" customWidth="1"/>
    <col min="5384" max="5384" width="7.875" style="138" customWidth="1"/>
    <col min="5385" max="5385" width="7.625" style="138" customWidth="1"/>
    <col min="5386" max="5386" width="8.125" style="138" customWidth="1"/>
    <col min="5387" max="5387" width="7.75" style="138" customWidth="1"/>
    <col min="5388" max="5389" width="8.125" style="138" customWidth="1"/>
    <col min="5390" max="5390" width="7.75" style="138" customWidth="1"/>
    <col min="5391" max="5393" width="8.25" style="138" bestFit="1" customWidth="1"/>
    <col min="5394" max="5394" width="6.75" style="138" customWidth="1"/>
    <col min="5395" max="5397" width="8.25" style="138" bestFit="1" customWidth="1"/>
    <col min="5398" max="5398" width="6.875" style="138" customWidth="1"/>
    <col min="5399" max="5399" width="5.625" style="138" customWidth="1"/>
    <col min="5400" max="5400" width="6.375" style="138" customWidth="1"/>
    <col min="5401" max="5401" width="5.75" style="138" customWidth="1"/>
    <col min="5402" max="5402" width="9.125" style="138" customWidth="1"/>
    <col min="5403" max="5403" width="6" style="138" customWidth="1"/>
    <col min="5404" max="5414" width="6.625" style="138" customWidth="1"/>
    <col min="5415" max="5415" width="6.5" style="138" customWidth="1"/>
    <col min="5416" max="5416" width="5.25" style="138" customWidth="1"/>
    <col min="5417" max="5417" width="6.375" style="138" customWidth="1"/>
    <col min="5418" max="5418" width="10.125" style="138" customWidth="1"/>
    <col min="5419" max="5419" width="7.5" style="138" customWidth="1"/>
    <col min="5420" max="5420" width="6.125" style="138" customWidth="1"/>
    <col min="5421" max="5421" width="8.625" style="138" customWidth="1"/>
    <col min="5422" max="5422" width="5.75" style="138" customWidth="1"/>
    <col min="5423" max="5423" width="9.375" style="138" customWidth="1"/>
    <col min="5424" max="5424" width="6.125" style="138" customWidth="1"/>
    <col min="5425" max="5425" width="9.125" style="138" customWidth="1"/>
    <col min="5426" max="5426" width="5" style="138" customWidth="1"/>
    <col min="5427" max="5427" width="5.125" style="138" customWidth="1"/>
    <col min="5428" max="5428" width="3.5" style="138" customWidth="1"/>
    <col min="5429" max="5429" width="5.5" style="138" customWidth="1"/>
    <col min="5430" max="5431" width="9.625" style="138"/>
    <col min="5432" max="5432" width="5.875" style="138" customWidth="1"/>
    <col min="5433" max="5632" width="9.625" style="138"/>
    <col min="5633" max="5633" width="6.625" style="138" customWidth="1"/>
    <col min="5634" max="5634" width="7.875" style="138" customWidth="1"/>
    <col min="5635" max="5635" width="5.375" style="138" customWidth="1"/>
    <col min="5636" max="5636" width="5.75" style="138" customWidth="1"/>
    <col min="5637" max="5637" width="6.75" style="138" customWidth="1"/>
    <col min="5638" max="5638" width="7.5" style="138" customWidth="1"/>
    <col min="5639" max="5639" width="7.625" style="138" customWidth="1"/>
    <col min="5640" max="5640" width="7.875" style="138" customWidth="1"/>
    <col min="5641" max="5641" width="7.625" style="138" customWidth="1"/>
    <col min="5642" max="5642" width="8.125" style="138" customWidth="1"/>
    <col min="5643" max="5643" width="7.75" style="138" customWidth="1"/>
    <col min="5644" max="5645" width="8.125" style="138" customWidth="1"/>
    <col min="5646" max="5646" width="7.75" style="138" customWidth="1"/>
    <col min="5647" max="5649" width="8.25" style="138" bestFit="1" customWidth="1"/>
    <col min="5650" max="5650" width="6.75" style="138" customWidth="1"/>
    <col min="5651" max="5653" width="8.25" style="138" bestFit="1" customWidth="1"/>
    <col min="5654" max="5654" width="6.875" style="138" customWidth="1"/>
    <col min="5655" max="5655" width="5.625" style="138" customWidth="1"/>
    <col min="5656" max="5656" width="6.375" style="138" customWidth="1"/>
    <col min="5657" max="5657" width="5.75" style="138" customWidth="1"/>
    <col min="5658" max="5658" width="9.125" style="138" customWidth="1"/>
    <col min="5659" max="5659" width="6" style="138" customWidth="1"/>
    <col min="5660" max="5670" width="6.625" style="138" customWidth="1"/>
    <col min="5671" max="5671" width="6.5" style="138" customWidth="1"/>
    <col min="5672" max="5672" width="5.25" style="138" customWidth="1"/>
    <col min="5673" max="5673" width="6.375" style="138" customWidth="1"/>
    <col min="5674" max="5674" width="10.125" style="138" customWidth="1"/>
    <col min="5675" max="5675" width="7.5" style="138" customWidth="1"/>
    <col min="5676" max="5676" width="6.125" style="138" customWidth="1"/>
    <col min="5677" max="5677" width="8.625" style="138" customWidth="1"/>
    <col min="5678" max="5678" width="5.75" style="138" customWidth="1"/>
    <col min="5679" max="5679" width="9.375" style="138" customWidth="1"/>
    <col min="5680" max="5680" width="6.125" style="138" customWidth="1"/>
    <col min="5681" max="5681" width="9.125" style="138" customWidth="1"/>
    <col min="5682" max="5682" width="5" style="138" customWidth="1"/>
    <col min="5683" max="5683" width="5.125" style="138" customWidth="1"/>
    <col min="5684" max="5684" width="3.5" style="138" customWidth="1"/>
    <col min="5685" max="5685" width="5.5" style="138" customWidth="1"/>
    <col min="5686" max="5687" width="9.625" style="138"/>
    <col min="5688" max="5688" width="5.875" style="138" customWidth="1"/>
    <col min="5689" max="5888" width="9.625" style="138"/>
    <col min="5889" max="5889" width="6.625" style="138" customWidth="1"/>
    <col min="5890" max="5890" width="7.875" style="138" customWidth="1"/>
    <col min="5891" max="5891" width="5.375" style="138" customWidth="1"/>
    <col min="5892" max="5892" width="5.75" style="138" customWidth="1"/>
    <col min="5893" max="5893" width="6.75" style="138" customWidth="1"/>
    <col min="5894" max="5894" width="7.5" style="138" customWidth="1"/>
    <col min="5895" max="5895" width="7.625" style="138" customWidth="1"/>
    <col min="5896" max="5896" width="7.875" style="138" customWidth="1"/>
    <col min="5897" max="5897" width="7.625" style="138" customWidth="1"/>
    <col min="5898" max="5898" width="8.125" style="138" customWidth="1"/>
    <col min="5899" max="5899" width="7.75" style="138" customWidth="1"/>
    <col min="5900" max="5901" width="8.125" style="138" customWidth="1"/>
    <col min="5902" max="5902" width="7.75" style="138" customWidth="1"/>
    <col min="5903" max="5905" width="8.25" style="138" bestFit="1" customWidth="1"/>
    <col min="5906" max="5906" width="6.75" style="138" customWidth="1"/>
    <col min="5907" max="5909" width="8.25" style="138" bestFit="1" customWidth="1"/>
    <col min="5910" max="5910" width="6.875" style="138" customWidth="1"/>
    <col min="5911" max="5911" width="5.625" style="138" customWidth="1"/>
    <col min="5912" max="5912" width="6.375" style="138" customWidth="1"/>
    <col min="5913" max="5913" width="5.75" style="138" customWidth="1"/>
    <col min="5914" max="5914" width="9.125" style="138" customWidth="1"/>
    <col min="5915" max="5915" width="6" style="138" customWidth="1"/>
    <col min="5916" max="5926" width="6.625" style="138" customWidth="1"/>
    <col min="5927" max="5927" width="6.5" style="138" customWidth="1"/>
    <col min="5928" max="5928" width="5.25" style="138" customWidth="1"/>
    <col min="5929" max="5929" width="6.375" style="138" customWidth="1"/>
    <col min="5930" max="5930" width="10.125" style="138" customWidth="1"/>
    <col min="5931" max="5931" width="7.5" style="138" customWidth="1"/>
    <col min="5932" max="5932" width="6.125" style="138" customWidth="1"/>
    <col min="5933" max="5933" width="8.625" style="138" customWidth="1"/>
    <col min="5934" max="5934" width="5.75" style="138" customWidth="1"/>
    <col min="5935" max="5935" width="9.375" style="138" customWidth="1"/>
    <col min="5936" max="5936" width="6.125" style="138" customWidth="1"/>
    <col min="5937" max="5937" width="9.125" style="138" customWidth="1"/>
    <col min="5938" max="5938" width="5" style="138" customWidth="1"/>
    <col min="5939" max="5939" width="5.125" style="138" customWidth="1"/>
    <col min="5940" max="5940" width="3.5" style="138" customWidth="1"/>
    <col min="5941" max="5941" width="5.5" style="138" customWidth="1"/>
    <col min="5942" max="5943" width="9.625" style="138"/>
    <col min="5944" max="5944" width="5.875" style="138" customWidth="1"/>
    <col min="5945" max="6144" width="9.625" style="138"/>
    <col min="6145" max="6145" width="6.625" style="138" customWidth="1"/>
    <col min="6146" max="6146" width="7.875" style="138" customWidth="1"/>
    <col min="6147" max="6147" width="5.375" style="138" customWidth="1"/>
    <col min="6148" max="6148" width="5.75" style="138" customWidth="1"/>
    <col min="6149" max="6149" width="6.75" style="138" customWidth="1"/>
    <col min="6150" max="6150" width="7.5" style="138" customWidth="1"/>
    <col min="6151" max="6151" width="7.625" style="138" customWidth="1"/>
    <col min="6152" max="6152" width="7.875" style="138" customWidth="1"/>
    <col min="6153" max="6153" width="7.625" style="138" customWidth="1"/>
    <col min="6154" max="6154" width="8.125" style="138" customWidth="1"/>
    <col min="6155" max="6155" width="7.75" style="138" customWidth="1"/>
    <col min="6156" max="6157" width="8.125" style="138" customWidth="1"/>
    <col min="6158" max="6158" width="7.75" style="138" customWidth="1"/>
    <col min="6159" max="6161" width="8.25" style="138" bestFit="1" customWidth="1"/>
    <col min="6162" max="6162" width="6.75" style="138" customWidth="1"/>
    <col min="6163" max="6165" width="8.25" style="138" bestFit="1" customWidth="1"/>
    <col min="6166" max="6166" width="6.875" style="138" customWidth="1"/>
    <col min="6167" max="6167" width="5.625" style="138" customWidth="1"/>
    <col min="6168" max="6168" width="6.375" style="138" customWidth="1"/>
    <col min="6169" max="6169" width="5.75" style="138" customWidth="1"/>
    <col min="6170" max="6170" width="9.125" style="138" customWidth="1"/>
    <col min="6171" max="6171" width="6" style="138" customWidth="1"/>
    <col min="6172" max="6182" width="6.625" style="138" customWidth="1"/>
    <col min="6183" max="6183" width="6.5" style="138" customWidth="1"/>
    <col min="6184" max="6184" width="5.25" style="138" customWidth="1"/>
    <col min="6185" max="6185" width="6.375" style="138" customWidth="1"/>
    <col min="6186" max="6186" width="10.125" style="138" customWidth="1"/>
    <col min="6187" max="6187" width="7.5" style="138" customWidth="1"/>
    <col min="6188" max="6188" width="6.125" style="138" customWidth="1"/>
    <col min="6189" max="6189" width="8.625" style="138" customWidth="1"/>
    <col min="6190" max="6190" width="5.75" style="138" customWidth="1"/>
    <col min="6191" max="6191" width="9.375" style="138" customWidth="1"/>
    <col min="6192" max="6192" width="6.125" style="138" customWidth="1"/>
    <col min="6193" max="6193" width="9.125" style="138" customWidth="1"/>
    <col min="6194" max="6194" width="5" style="138" customWidth="1"/>
    <col min="6195" max="6195" width="5.125" style="138" customWidth="1"/>
    <col min="6196" max="6196" width="3.5" style="138" customWidth="1"/>
    <col min="6197" max="6197" width="5.5" style="138" customWidth="1"/>
    <col min="6198" max="6199" width="9.625" style="138"/>
    <col min="6200" max="6200" width="5.875" style="138" customWidth="1"/>
    <col min="6201" max="6400" width="9.625" style="138"/>
    <col min="6401" max="6401" width="6.625" style="138" customWidth="1"/>
    <col min="6402" max="6402" width="7.875" style="138" customWidth="1"/>
    <col min="6403" max="6403" width="5.375" style="138" customWidth="1"/>
    <col min="6404" max="6404" width="5.75" style="138" customWidth="1"/>
    <col min="6405" max="6405" width="6.75" style="138" customWidth="1"/>
    <col min="6406" max="6406" width="7.5" style="138" customWidth="1"/>
    <col min="6407" max="6407" width="7.625" style="138" customWidth="1"/>
    <col min="6408" max="6408" width="7.875" style="138" customWidth="1"/>
    <col min="6409" max="6409" width="7.625" style="138" customWidth="1"/>
    <col min="6410" max="6410" width="8.125" style="138" customWidth="1"/>
    <col min="6411" max="6411" width="7.75" style="138" customWidth="1"/>
    <col min="6412" max="6413" width="8.125" style="138" customWidth="1"/>
    <col min="6414" max="6414" width="7.75" style="138" customWidth="1"/>
    <col min="6415" max="6417" width="8.25" style="138" bestFit="1" customWidth="1"/>
    <col min="6418" max="6418" width="6.75" style="138" customWidth="1"/>
    <col min="6419" max="6421" width="8.25" style="138" bestFit="1" customWidth="1"/>
    <col min="6422" max="6422" width="6.875" style="138" customWidth="1"/>
    <col min="6423" max="6423" width="5.625" style="138" customWidth="1"/>
    <col min="6424" max="6424" width="6.375" style="138" customWidth="1"/>
    <col min="6425" max="6425" width="5.75" style="138" customWidth="1"/>
    <col min="6426" max="6426" width="9.125" style="138" customWidth="1"/>
    <col min="6427" max="6427" width="6" style="138" customWidth="1"/>
    <col min="6428" max="6438" width="6.625" style="138" customWidth="1"/>
    <col min="6439" max="6439" width="6.5" style="138" customWidth="1"/>
    <col min="6440" max="6440" width="5.25" style="138" customWidth="1"/>
    <col min="6441" max="6441" width="6.375" style="138" customWidth="1"/>
    <col min="6442" max="6442" width="10.125" style="138" customWidth="1"/>
    <col min="6443" max="6443" width="7.5" style="138" customWidth="1"/>
    <col min="6444" max="6444" width="6.125" style="138" customWidth="1"/>
    <col min="6445" max="6445" width="8.625" style="138" customWidth="1"/>
    <col min="6446" max="6446" width="5.75" style="138" customWidth="1"/>
    <col min="6447" max="6447" width="9.375" style="138" customWidth="1"/>
    <col min="6448" max="6448" width="6.125" style="138" customWidth="1"/>
    <col min="6449" max="6449" width="9.125" style="138" customWidth="1"/>
    <col min="6450" max="6450" width="5" style="138" customWidth="1"/>
    <col min="6451" max="6451" width="5.125" style="138" customWidth="1"/>
    <col min="6452" max="6452" width="3.5" style="138" customWidth="1"/>
    <col min="6453" max="6453" width="5.5" style="138" customWidth="1"/>
    <col min="6454" max="6455" width="9.625" style="138"/>
    <col min="6456" max="6456" width="5.875" style="138" customWidth="1"/>
    <col min="6457" max="6656" width="9.625" style="138"/>
    <col min="6657" max="6657" width="6.625" style="138" customWidth="1"/>
    <col min="6658" max="6658" width="7.875" style="138" customWidth="1"/>
    <col min="6659" max="6659" width="5.375" style="138" customWidth="1"/>
    <col min="6660" max="6660" width="5.75" style="138" customWidth="1"/>
    <col min="6661" max="6661" width="6.75" style="138" customWidth="1"/>
    <col min="6662" max="6662" width="7.5" style="138" customWidth="1"/>
    <col min="6663" max="6663" width="7.625" style="138" customWidth="1"/>
    <col min="6664" max="6664" width="7.875" style="138" customWidth="1"/>
    <col min="6665" max="6665" width="7.625" style="138" customWidth="1"/>
    <col min="6666" max="6666" width="8.125" style="138" customWidth="1"/>
    <col min="6667" max="6667" width="7.75" style="138" customWidth="1"/>
    <col min="6668" max="6669" width="8.125" style="138" customWidth="1"/>
    <col min="6670" max="6670" width="7.75" style="138" customWidth="1"/>
    <col min="6671" max="6673" width="8.25" style="138" bestFit="1" customWidth="1"/>
    <col min="6674" max="6674" width="6.75" style="138" customWidth="1"/>
    <col min="6675" max="6677" width="8.25" style="138" bestFit="1" customWidth="1"/>
    <col min="6678" max="6678" width="6.875" style="138" customWidth="1"/>
    <col min="6679" max="6679" width="5.625" style="138" customWidth="1"/>
    <col min="6680" max="6680" width="6.375" style="138" customWidth="1"/>
    <col min="6681" max="6681" width="5.75" style="138" customWidth="1"/>
    <col min="6682" max="6682" width="9.125" style="138" customWidth="1"/>
    <col min="6683" max="6683" width="6" style="138" customWidth="1"/>
    <col min="6684" max="6694" width="6.625" style="138" customWidth="1"/>
    <col min="6695" max="6695" width="6.5" style="138" customWidth="1"/>
    <col min="6696" max="6696" width="5.25" style="138" customWidth="1"/>
    <col min="6697" max="6697" width="6.375" style="138" customWidth="1"/>
    <col min="6698" max="6698" width="10.125" style="138" customWidth="1"/>
    <col min="6699" max="6699" width="7.5" style="138" customWidth="1"/>
    <col min="6700" max="6700" width="6.125" style="138" customWidth="1"/>
    <col min="6701" max="6701" width="8.625" style="138" customWidth="1"/>
    <col min="6702" max="6702" width="5.75" style="138" customWidth="1"/>
    <col min="6703" max="6703" width="9.375" style="138" customWidth="1"/>
    <col min="6704" max="6704" width="6.125" style="138" customWidth="1"/>
    <col min="6705" max="6705" width="9.125" style="138" customWidth="1"/>
    <col min="6706" max="6706" width="5" style="138" customWidth="1"/>
    <col min="6707" max="6707" width="5.125" style="138" customWidth="1"/>
    <col min="6708" max="6708" width="3.5" style="138" customWidth="1"/>
    <col min="6709" max="6709" width="5.5" style="138" customWidth="1"/>
    <col min="6710" max="6711" width="9.625" style="138"/>
    <col min="6712" max="6712" width="5.875" style="138" customWidth="1"/>
    <col min="6713" max="6912" width="9.625" style="138"/>
    <col min="6913" max="6913" width="6.625" style="138" customWidth="1"/>
    <col min="6914" max="6914" width="7.875" style="138" customWidth="1"/>
    <col min="6915" max="6915" width="5.375" style="138" customWidth="1"/>
    <col min="6916" max="6916" width="5.75" style="138" customWidth="1"/>
    <col min="6917" max="6917" width="6.75" style="138" customWidth="1"/>
    <col min="6918" max="6918" width="7.5" style="138" customWidth="1"/>
    <col min="6919" max="6919" width="7.625" style="138" customWidth="1"/>
    <col min="6920" max="6920" width="7.875" style="138" customWidth="1"/>
    <col min="6921" max="6921" width="7.625" style="138" customWidth="1"/>
    <col min="6922" max="6922" width="8.125" style="138" customWidth="1"/>
    <col min="6923" max="6923" width="7.75" style="138" customWidth="1"/>
    <col min="6924" max="6925" width="8.125" style="138" customWidth="1"/>
    <col min="6926" max="6926" width="7.75" style="138" customWidth="1"/>
    <col min="6927" max="6929" width="8.25" style="138" bestFit="1" customWidth="1"/>
    <col min="6930" max="6930" width="6.75" style="138" customWidth="1"/>
    <col min="6931" max="6933" width="8.25" style="138" bestFit="1" customWidth="1"/>
    <col min="6934" max="6934" width="6.875" style="138" customWidth="1"/>
    <col min="6935" max="6935" width="5.625" style="138" customWidth="1"/>
    <col min="6936" max="6936" width="6.375" style="138" customWidth="1"/>
    <col min="6937" max="6937" width="5.75" style="138" customWidth="1"/>
    <col min="6938" max="6938" width="9.125" style="138" customWidth="1"/>
    <col min="6939" max="6939" width="6" style="138" customWidth="1"/>
    <col min="6940" max="6950" width="6.625" style="138" customWidth="1"/>
    <col min="6951" max="6951" width="6.5" style="138" customWidth="1"/>
    <col min="6952" max="6952" width="5.25" style="138" customWidth="1"/>
    <col min="6953" max="6953" width="6.375" style="138" customWidth="1"/>
    <col min="6954" max="6954" width="10.125" style="138" customWidth="1"/>
    <col min="6955" max="6955" width="7.5" style="138" customWidth="1"/>
    <col min="6956" max="6956" width="6.125" style="138" customWidth="1"/>
    <col min="6957" max="6957" width="8.625" style="138" customWidth="1"/>
    <col min="6958" max="6958" width="5.75" style="138" customWidth="1"/>
    <col min="6959" max="6959" width="9.375" style="138" customWidth="1"/>
    <col min="6960" max="6960" width="6.125" style="138" customWidth="1"/>
    <col min="6961" max="6961" width="9.125" style="138" customWidth="1"/>
    <col min="6962" max="6962" width="5" style="138" customWidth="1"/>
    <col min="6963" max="6963" width="5.125" style="138" customWidth="1"/>
    <col min="6964" max="6964" width="3.5" style="138" customWidth="1"/>
    <col min="6965" max="6965" width="5.5" style="138" customWidth="1"/>
    <col min="6966" max="6967" width="9.625" style="138"/>
    <col min="6968" max="6968" width="5.875" style="138" customWidth="1"/>
    <col min="6969" max="7168" width="9.625" style="138"/>
    <col min="7169" max="7169" width="6.625" style="138" customWidth="1"/>
    <col min="7170" max="7170" width="7.875" style="138" customWidth="1"/>
    <col min="7171" max="7171" width="5.375" style="138" customWidth="1"/>
    <col min="7172" max="7172" width="5.75" style="138" customWidth="1"/>
    <col min="7173" max="7173" width="6.75" style="138" customWidth="1"/>
    <col min="7174" max="7174" width="7.5" style="138" customWidth="1"/>
    <col min="7175" max="7175" width="7.625" style="138" customWidth="1"/>
    <col min="7176" max="7176" width="7.875" style="138" customWidth="1"/>
    <col min="7177" max="7177" width="7.625" style="138" customWidth="1"/>
    <col min="7178" max="7178" width="8.125" style="138" customWidth="1"/>
    <col min="7179" max="7179" width="7.75" style="138" customWidth="1"/>
    <col min="7180" max="7181" width="8.125" style="138" customWidth="1"/>
    <col min="7182" max="7182" width="7.75" style="138" customWidth="1"/>
    <col min="7183" max="7185" width="8.25" style="138" bestFit="1" customWidth="1"/>
    <col min="7186" max="7186" width="6.75" style="138" customWidth="1"/>
    <col min="7187" max="7189" width="8.25" style="138" bestFit="1" customWidth="1"/>
    <col min="7190" max="7190" width="6.875" style="138" customWidth="1"/>
    <col min="7191" max="7191" width="5.625" style="138" customWidth="1"/>
    <col min="7192" max="7192" width="6.375" style="138" customWidth="1"/>
    <col min="7193" max="7193" width="5.75" style="138" customWidth="1"/>
    <col min="7194" max="7194" width="9.125" style="138" customWidth="1"/>
    <col min="7195" max="7195" width="6" style="138" customWidth="1"/>
    <col min="7196" max="7206" width="6.625" style="138" customWidth="1"/>
    <col min="7207" max="7207" width="6.5" style="138" customWidth="1"/>
    <col min="7208" max="7208" width="5.25" style="138" customWidth="1"/>
    <col min="7209" max="7209" width="6.375" style="138" customWidth="1"/>
    <col min="7210" max="7210" width="10.125" style="138" customWidth="1"/>
    <col min="7211" max="7211" width="7.5" style="138" customWidth="1"/>
    <col min="7212" max="7212" width="6.125" style="138" customWidth="1"/>
    <col min="7213" max="7213" width="8.625" style="138" customWidth="1"/>
    <col min="7214" max="7214" width="5.75" style="138" customWidth="1"/>
    <col min="7215" max="7215" width="9.375" style="138" customWidth="1"/>
    <col min="7216" max="7216" width="6.125" style="138" customWidth="1"/>
    <col min="7217" max="7217" width="9.125" style="138" customWidth="1"/>
    <col min="7218" max="7218" width="5" style="138" customWidth="1"/>
    <col min="7219" max="7219" width="5.125" style="138" customWidth="1"/>
    <col min="7220" max="7220" width="3.5" style="138" customWidth="1"/>
    <col min="7221" max="7221" width="5.5" style="138" customWidth="1"/>
    <col min="7222" max="7223" width="9.625" style="138"/>
    <col min="7224" max="7224" width="5.875" style="138" customWidth="1"/>
    <col min="7225" max="7424" width="9.625" style="138"/>
    <col min="7425" max="7425" width="6.625" style="138" customWidth="1"/>
    <col min="7426" max="7426" width="7.875" style="138" customWidth="1"/>
    <col min="7427" max="7427" width="5.375" style="138" customWidth="1"/>
    <col min="7428" max="7428" width="5.75" style="138" customWidth="1"/>
    <col min="7429" max="7429" width="6.75" style="138" customWidth="1"/>
    <col min="7430" max="7430" width="7.5" style="138" customWidth="1"/>
    <col min="7431" max="7431" width="7.625" style="138" customWidth="1"/>
    <col min="7432" max="7432" width="7.875" style="138" customWidth="1"/>
    <col min="7433" max="7433" width="7.625" style="138" customWidth="1"/>
    <col min="7434" max="7434" width="8.125" style="138" customWidth="1"/>
    <col min="7435" max="7435" width="7.75" style="138" customWidth="1"/>
    <col min="7436" max="7437" width="8.125" style="138" customWidth="1"/>
    <col min="7438" max="7438" width="7.75" style="138" customWidth="1"/>
    <col min="7439" max="7441" width="8.25" style="138" bestFit="1" customWidth="1"/>
    <col min="7442" max="7442" width="6.75" style="138" customWidth="1"/>
    <col min="7443" max="7445" width="8.25" style="138" bestFit="1" customWidth="1"/>
    <col min="7446" max="7446" width="6.875" style="138" customWidth="1"/>
    <col min="7447" max="7447" width="5.625" style="138" customWidth="1"/>
    <col min="7448" max="7448" width="6.375" style="138" customWidth="1"/>
    <col min="7449" max="7449" width="5.75" style="138" customWidth="1"/>
    <col min="7450" max="7450" width="9.125" style="138" customWidth="1"/>
    <col min="7451" max="7451" width="6" style="138" customWidth="1"/>
    <col min="7452" max="7462" width="6.625" style="138" customWidth="1"/>
    <col min="7463" max="7463" width="6.5" style="138" customWidth="1"/>
    <col min="7464" max="7464" width="5.25" style="138" customWidth="1"/>
    <col min="7465" max="7465" width="6.375" style="138" customWidth="1"/>
    <col min="7466" max="7466" width="10.125" style="138" customWidth="1"/>
    <col min="7467" max="7467" width="7.5" style="138" customWidth="1"/>
    <col min="7468" max="7468" width="6.125" style="138" customWidth="1"/>
    <col min="7469" max="7469" width="8.625" style="138" customWidth="1"/>
    <col min="7470" max="7470" width="5.75" style="138" customWidth="1"/>
    <col min="7471" max="7471" width="9.375" style="138" customWidth="1"/>
    <col min="7472" max="7472" width="6.125" style="138" customWidth="1"/>
    <col min="7473" max="7473" width="9.125" style="138" customWidth="1"/>
    <col min="7474" max="7474" width="5" style="138" customWidth="1"/>
    <col min="7475" max="7475" width="5.125" style="138" customWidth="1"/>
    <col min="7476" max="7476" width="3.5" style="138" customWidth="1"/>
    <col min="7477" max="7477" width="5.5" style="138" customWidth="1"/>
    <col min="7478" max="7479" width="9.625" style="138"/>
    <col min="7480" max="7480" width="5.875" style="138" customWidth="1"/>
    <col min="7481" max="7680" width="9.625" style="138"/>
    <col min="7681" max="7681" width="6.625" style="138" customWidth="1"/>
    <col min="7682" max="7682" width="7.875" style="138" customWidth="1"/>
    <col min="7683" max="7683" width="5.375" style="138" customWidth="1"/>
    <col min="7684" max="7684" width="5.75" style="138" customWidth="1"/>
    <col min="7685" max="7685" width="6.75" style="138" customWidth="1"/>
    <col min="7686" max="7686" width="7.5" style="138" customWidth="1"/>
    <col min="7687" max="7687" width="7.625" style="138" customWidth="1"/>
    <col min="7688" max="7688" width="7.875" style="138" customWidth="1"/>
    <col min="7689" max="7689" width="7.625" style="138" customWidth="1"/>
    <col min="7690" max="7690" width="8.125" style="138" customWidth="1"/>
    <col min="7691" max="7691" width="7.75" style="138" customWidth="1"/>
    <col min="7692" max="7693" width="8.125" style="138" customWidth="1"/>
    <col min="7694" max="7694" width="7.75" style="138" customWidth="1"/>
    <col min="7695" max="7697" width="8.25" style="138" bestFit="1" customWidth="1"/>
    <col min="7698" max="7698" width="6.75" style="138" customWidth="1"/>
    <col min="7699" max="7701" width="8.25" style="138" bestFit="1" customWidth="1"/>
    <col min="7702" max="7702" width="6.875" style="138" customWidth="1"/>
    <col min="7703" max="7703" width="5.625" style="138" customWidth="1"/>
    <col min="7704" max="7704" width="6.375" style="138" customWidth="1"/>
    <col min="7705" max="7705" width="5.75" style="138" customWidth="1"/>
    <col min="7706" max="7706" width="9.125" style="138" customWidth="1"/>
    <col min="7707" max="7707" width="6" style="138" customWidth="1"/>
    <col min="7708" max="7718" width="6.625" style="138" customWidth="1"/>
    <col min="7719" max="7719" width="6.5" style="138" customWidth="1"/>
    <col min="7720" max="7720" width="5.25" style="138" customWidth="1"/>
    <col min="7721" max="7721" width="6.375" style="138" customWidth="1"/>
    <col min="7722" max="7722" width="10.125" style="138" customWidth="1"/>
    <col min="7723" max="7723" width="7.5" style="138" customWidth="1"/>
    <col min="7724" max="7724" width="6.125" style="138" customWidth="1"/>
    <col min="7725" max="7725" width="8.625" style="138" customWidth="1"/>
    <col min="7726" max="7726" width="5.75" style="138" customWidth="1"/>
    <col min="7727" max="7727" width="9.375" style="138" customWidth="1"/>
    <col min="7728" max="7728" width="6.125" style="138" customWidth="1"/>
    <col min="7729" max="7729" width="9.125" style="138" customWidth="1"/>
    <col min="7730" max="7730" width="5" style="138" customWidth="1"/>
    <col min="7731" max="7731" width="5.125" style="138" customWidth="1"/>
    <col min="7732" max="7732" width="3.5" style="138" customWidth="1"/>
    <col min="7733" max="7733" width="5.5" style="138" customWidth="1"/>
    <col min="7734" max="7735" width="9.625" style="138"/>
    <col min="7736" max="7736" width="5.875" style="138" customWidth="1"/>
    <col min="7737" max="7936" width="9.625" style="138"/>
    <col min="7937" max="7937" width="6.625" style="138" customWidth="1"/>
    <col min="7938" max="7938" width="7.875" style="138" customWidth="1"/>
    <col min="7939" max="7939" width="5.375" style="138" customWidth="1"/>
    <col min="7940" max="7940" width="5.75" style="138" customWidth="1"/>
    <col min="7941" max="7941" width="6.75" style="138" customWidth="1"/>
    <col min="7942" max="7942" width="7.5" style="138" customWidth="1"/>
    <col min="7943" max="7943" width="7.625" style="138" customWidth="1"/>
    <col min="7944" max="7944" width="7.875" style="138" customWidth="1"/>
    <col min="7945" max="7945" width="7.625" style="138" customWidth="1"/>
    <col min="7946" max="7946" width="8.125" style="138" customWidth="1"/>
    <col min="7947" max="7947" width="7.75" style="138" customWidth="1"/>
    <col min="7948" max="7949" width="8.125" style="138" customWidth="1"/>
    <col min="7950" max="7950" width="7.75" style="138" customWidth="1"/>
    <col min="7951" max="7953" width="8.25" style="138" bestFit="1" customWidth="1"/>
    <col min="7954" max="7954" width="6.75" style="138" customWidth="1"/>
    <col min="7955" max="7957" width="8.25" style="138" bestFit="1" customWidth="1"/>
    <col min="7958" max="7958" width="6.875" style="138" customWidth="1"/>
    <col min="7959" max="7959" width="5.625" style="138" customWidth="1"/>
    <col min="7960" max="7960" width="6.375" style="138" customWidth="1"/>
    <col min="7961" max="7961" width="5.75" style="138" customWidth="1"/>
    <col min="7962" max="7962" width="9.125" style="138" customWidth="1"/>
    <col min="7963" max="7963" width="6" style="138" customWidth="1"/>
    <col min="7964" max="7974" width="6.625" style="138" customWidth="1"/>
    <col min="7975" max="7975" width="6.5" style="138" customWidth="1"/>
    <col min="7976" max="7976" width="5.25" style="138" customWidth="1"/>
    <col min="7977" max="7977" width="6.375" style="138" customWidth="1"/>
    <col min="7978" max="7978" width="10.125" style="138" customWidth="1"/>
    <col min="7979" max="7979" width="7.5" style="138" customWidth="1"/>
    <col min="7980" max="7980" width="6.125" style="138" customWidth="1"/>
    <col min="7981" max="7981" width="8.625" style="138" customWidth="1"/>
    <col min="7982" max="7982" width="5.75" style="138" customWidth="1"/>
    <col min="7983" max="7983" width="9.375" style="138" customWidth="1"/>
    <col min="7984" max="7984" width="6.125" style="138" customWidth="1"/>
    <col min="7985" max="7985" width="9.125" style="138" customWidth="1"/>
    <col min="7986" max="7986" width="5" style="138" customWidth="1"/>
    <col min="7987" max="7987" width="5.125" style="138" customWidth="1"/>
    <col min="7988" max="7988" width="3.5" style="138" customWidth="1"/>
    <col min="7989" max="7989" width="5.5" style="138" customWidth="1"/>
    <col min="7990" max="7991" width="9.625" style="138"/>
    <col min="7992" max="7992" width="5.875" style="138" customWidth="1"/>
    <col min="7993" max="8192" width="9.625" style="138"/>
    <col min="8193" max="8193" width="6.625" style="138" customWidth="1"/>
    <col min="8194" max="8194" width="7.875" style="138" customWidth="1"/>
    <col min="8195" max="8195" width="5.375" style="138" customWidth="1"/>
    <col min="8196" max="8196" width="5.75" style="138" customWidth="1"/>
    <col min="8197" max="8197" width="6.75" style="138" customWidth="1"/>
    <col min="8198" max="8198" width="7.5" style="138" customWidth="1"/>
    <col min="8199" max="8199" width="7.625" style="138" customWidth="1"/>
    <col min="8200" max="8200" width="7.875" style="138" customWidth="1"/>
    <col min="8201" max="8201" width="7.625" style="138" customWidth="1"/>
    <col min="8202" max="8202" width="8.125" style="138" customWidth="1"/>
    <col min="8203" max="8203" width="7.75" style="138" customWidth="1"/>
    <col min="8204" max="8205" width="8.125" style="138" customWidth="1"/>
    <col min="8206" max="8206" width="7.75" style="138" customWidth="1"/>
    <col min="8207" max="8209" width="8.25" style="138" bestFit="1" customWidth="1"/>
    <col min="8210" max="8210" width="6.75" style="138" customWidth="1"/>
    <col min="8211" max="8213" width="8.25" style="138" bestFit="1" customWidth="1"/>
    <col min="8214" max="8214" width="6.875" style="138" customWidth="1"/>
    <col min="8215" max="8215" width="5.625" style="138" customWidth="1"/>
    <col min="8216" max="8216" width="6.375" style="138" customWidth="1"/>
    <col min="8217" max="8217" width="5.75" style="138" customWidth="1"/>
    <col min="8218" max="8218" width="9.125" style="138" customWidth="1"/>
    <col min="8219" max="8219" width="6" style="138" customWidth="1"/>
    <col min="8220" max="8230" width="6.625" style="138" customWidth="1"/>
    <col min="8231" max="8231" width="6.5" style="138" customWidth="1"/>
    <col min="8232" max="8232" width="5.25" style="138" customWidth="1"/>
    <col min="8233" max="8233" width="6.375" style="138" customWidth="1"/>
    <col min="8234" max="8234" width="10.125" style="138" customWidth="1"/>
    <col min="8235" max="8235" width="7.5" style="138" customWidth="1"/>
    <col min="8236" max="8236" width="6.125" style="138" customWidth="1"/>
    <col min="8237" max="8237" width="8.625" style="138" customWidth="1"/>
    <col min="8238" max="8238" width="5.75" style="138" customWidth="1"/>
    <col min="8239" max="8239" width="9.375" style="138" customWidth="1"/>
    <col min="8240" max="8240" width="6.125" style="138" customWidth="1"/>
    <col min="8241" max="8241" width="9.125" style="138" customWidth="1"/>
    <col min="8242" max="8242" width="5" style="138" customWidth="1"/>
    <col min="8243" max="8243" width="5.125" style="138" customWidth="1"/>
    <col min="8244" max="8244" width="3.5" style="138" customWidth="1"/>
    <col min="8245" max="8245" width="5.5" style="138" customWidth="1"/>
    <col min="8246" max="8247" width="9.625" style="138"/>
    <col min="8248" max="8248" width="5.875" style="138" customWidth="1"/>
    <col min="8249" max="8448" width="9.625" style="138"/>
    <col min="8449" max="8449" width="6.625" style="138" customWidth="1"/>
    <col min="8450" max="8450" width="7.875" style="138" customWidth="1"/>
    <col min="8451" max="8451" width="5.375" style="138" customWidth="1"/>
    <col min="8452" max="8452" width="5.75" style="138" customWidth="1"/>
    <col min="8453" max="8453" width="6.75" style="138" customWidth="1"/>
    <col min="8454" max="8454" width="7.5" style="138" customWidth="1"/>
    <col min="8455" max="8455" width="7.625" style="138" customWidth="1"/>
    <col min="8456" max="8456" width="7.875" style="138" customWidth="1"/>
    <col min="8457" max="8457" width="7.625" style="138" customWidth="1"/>
    <col min="8458" max="8458" width="8.125" style="138" customWidth="1"/>
    <col min="8459" max="8459" width="7.75" style="138" customWidth="1"/>
    <col min="8460" max="8461" width="8.125" style="138" customWidth="1"/>
    <col min="8462" max="8462" width="7.75" style="138" customWidth="1"/>
    <col min="8463" max="8465" width="8.25" style="138" bestFit="1" customWidth="1"/>
    <col min="8466" max="8466" width="6.75" style="138" customWidth="1"/>
    <col min="8467" max="8469" width="8.25" style="138" bestFit="1" customWidth="1"/>
    <col min="8470" max="8470" width="6.875" style="138" customWidth="1"/>
    <col min="8471" max="8471" width="5.625" style="138" customWidth="1"/>
    <col min="8472" max="8472" width="6.375" style="138" customWidth="1"/>
    <col min="8473" max="8473" width="5.75" style="138" customWidth="1"/>
    <col min="8474" max="8474" width="9.125" style="138" customWidth="1"/>
    <col min="8475" max="8475" width="6" style="138" customWidth="1"/>
    <col min="8476" max="8486" width="6.625" style="138" customWidth="1"/>
    <col min="8487" max="8487" width="6.5" style="138" customWidth="1"/>
    <col min="8488" max="8488" width="5.25" style="138" customWidth="1"/>
    <col min="8489" max="8489" width="6.375" style="138" customWidth="1"/>
    <col min="8490" max="8490" width="10.125" style="138" customWidth="1"/>
    <col min="8491" max="8491" width="7.5" style="138" customWidth="1"/>
    <col min="8492" max="8492" width="6.125" style="138" customWidth="1"/>
    <col min="8493" max="8493" width="8.625" style="138" customWidth="1"/>
    <col min="8494" max="8494" width="5.75" style="138" customWidth="1"/>
    <col min="8495" max="8495" width="9.375" style="138" customWidth="1"/>
    <col min="8496" max="8496" width="6.125" style="138" customWidth="1"/>
    <col min="8497" max="8497" width="9.125" style="138" customWidth="1"/>
    <col min="8498" max="8498" width="5" style="138" customWidth="1"/>
    <col min="8499" max="8499" width="5.125" style="138" customWidth="1"/>
    <col min="8500" max="8500" width="3.5" style="138" customWidth="1"/>
    <col min="8501" max="8501" width="5.5" style="138" customWidth="1"/>
    <col min="8502" max="8503" width="9.625" style="138"/>
    <col min="8504" max="8504" width="5.875" style="138" customWidth="1"/>
    <col min="8505" max="8704" width="9.625" style="138"/>
    <col min="8705" max="8705" width="6.625" style="138" customWidth="1"/>
    <col min="8706" max="8706" width="7.875" style="138" customWidth="1"/>
    <col min="8707" max="8707" width="5.375" style="138" customWidth="1"/>
    <col min="8708" max="8708" width="5.75" style="138" customWidth="1"/>
    <col min="8709" max="8709" width="6.75" style="138" customWidth="1"/>
    <col min="8710" max="8710" width="7.5" style="138" customWidth="1"/>
    <col min="8711" max="8711" width="7.625" style="138" customWidth="1"/>
    <col min="8712" max="8712" width="7.875" style="138" customWidth="1"/>
    <col min="8713" max="8713" width="7.625" style="138" customWidth="1"/>
    <col min="8714" max="8714" width="8.125" style="138" customWidth="1"/>
    <col min="8715" max="8715" width="7.75" style="138" customWidth="1"/>
    <col min="8716" max="8717" width="8.125" style="138" customWidth="1"/>
    <col min="8718" max="8718" width="7.75" style="138" customWidth="1"/>
    <col min="8719" max="8721" width="8.25" style="138" bestFit="1" customWidth="1"/>
    <col min="8722" max="8722" width="6.75" style="138" customWidth="1"/>
    <col min="8723" max="8725" width="8.25" style="138" bestFit="1" customWidth="1"/>
    <col min="8726" max="8726" width="6.875" style="138" customWidth="1"/>
    <col min="8727" max="8727" width="5.625" style="138" customWidth="1"/>
    <col min="8728" max="8728" width="6.375" style="138" customWidth="1"/>
    <col min="8729" max="8729" width="5.75" style="138" customWidth="1"/>
    <col min="8730" max="8730" width="9.125" style="138" customWidth="1"/>
    <col min="8731" max="8731" width="6" style="138" customWidth="1"/>
    <col min="8732" max="8742" width="6.625" style="138" customWidth="1"/>
    <col min="8743" max="8743" width="6.5" style="138" customWidth="1"/>
    <col min="8744" max="8744" width="5.25" style="138" customWidth="1"/>
    <col min="8745" max="8745" width="6.375" style="138" customWidth="1"/>
    <col min="8746" max="8746" width="10.125" style="138" customWidth="1"/>
    <col min="8747" max="8747" width="7.5" style="138" customWidth="1"/>
    <col min="8748" max="8748" width="6.125" style="138" customWidth="1"/>
    <col min="8749" max="8749" width="8.625" style="138" customWidth="1"/>
    <col min="8750" max="8750" width="5.75" style="138" customWidth="1"/>
    <col min="8751" max="8751" width="9.375" style="138" customWidth="1"/>
    <col min="8752" max="8752" width="6.125" style="138" customWidth="1"/>
    <col min="8753" max="8753" width="9.125" style="138" customWidth="1"/>
    <col min="8754" max="8754" width="5" style="138" customWidth="1"/>
    <col min="8755" max="8755" width="5.125" style="138" customWidth="1"/>
    <col min="8756" max="8756" width="3.5" style="138" customWidth="1"/>
    <col min="8757" max="8757" width="5.5" style="138" customWidth="1"/>
    <col min="8758" max="8759" width="9.625" style="138"/>
    <col min="8760" max="8760" width="5.875" style="138" customWidth="1"/>
    <col min="8761" max="8960" width="9.625" style="138"/>
    <col min="8961" max="8961" width="6.625" style="138" customWidth="1"/>
    <col min="8962" max="8962" width="7.875" style="138" customWidth="1"/>
    <col min="8963" max="8963" width="5.375" style="138" customWidth="1"/>
    <col min="8964" max="8964" width="5.75" style="138" customWidth="1"/>
    <col min="8965" max="8965" width="6.75" style="138" customWidth="1"/>
    <col min="8966" max="8966" width="7.5" style="138" customWidth="1"/>
    <col min="8967" max="8967" width="7.625" style="138" customWidth="1"/>
    <col min="8968" max="8968" width="7.875" style="138" customWidth="1"/>
    <col min="8969" max="8969" width="7.625" style="138" customWidth="1"/>
    <col min="8970" max="8970" width="8.125" style="138" customWidth="1"/>
    <col min="8971" max="8971" width="7.75" style="138" customWidth="1"/>
    <col min="8972" max="8973" width="8.125" style="138" customWidth="1"/>
    <col min="8974" max="8974" width="7.75" style="138" customWidth="1"/>
    <col min="8975" max="8977" width="8.25" style="138" bestFit="1" customWidth="1"/>
    <col min="8978" max="8978" width="6.75" style="138" customWidth="1"/>
    <col min="8979" max="8981" width="8.25" style="138" bestFit="1" customWidth="1"/>
    <col min="8982" max="8982" width="6.875" style="138" customWidth="1"/>
    <col min="8983" max="8983" width="5.625" style="138" customWidth="1"/>
    <col min="8984" max="8984" width="6.375" style="138" customWidth="1"/>
    <col min="8985" max="8985" width="5.75" style="138" customWidth="1"/>
    <col min="8986" max="8986" width="9.125" style="138" customWidth="1"/>
    <col min="8987" max="8987" width="6" style="138" customWidth="1"/>
    <col min="8988" max="8998" width="6.625" style="138" customWidth="1"/>
    <col min="8999" max="8999" width="6.5" style="138" customWidth="1"/>
    <col min="9000" max="9000" width="5.25" style="138" customWidth="1"/>
    <col min="9001" max="9001" width="6.375" style="138" customWidth="1"/>
    <col min="9002" max="9002" width="10.125" style="138" customWidth="1"/>
    <col min="9003" max="9003" width="7.5" style="138" customWidth="1"/>
    <col min="9004" max="9004" width="6.125" style="138" customWidth="1"/>
    <col min="9005" max="9005" width="8.625" style="138" customWidth="1"/>
    <col min="9006" max="9006" width="5.75" style="138" customWidth="1"/>
    <col min="9007" max="9007" width="9.375" style="138" customWidth="1"/>
    <col min="9008" max="9008" width="6.125" style="138" customWidth="1"/>
    <col min="9009" max="9009" width="9.125" style="138" customWidth="1"/>
    <col min="9010" max="9010" width="5" style="138" customWidth="1"/>
    <col min="9011" max="9011" width="5.125" style="138" customWidth="1"/>
    <col min="9012" max="9012" width="3.5" style="138" customWidth="1"/>
    <col min="9013" max="9013" width="5.5" style="138" customWidth="1"/>
    <col min="9014" max="9015" width="9.625" style="138"/>
    <col min="9016" max="9016" width="5.875" style="138" customWidth="1"/>
    <col min="9017" max="9216" width="9.625" style="138"/>
    <col min="9217" max="9217" width="6.625" style="138" customWidth="1"/>
    <col min="9218" max="9218" width="7.875" style="138" customWidth="1"/>
    <col min="9219" max="9219" width="5.375" style="138" customWidth="1"/>
    <col min="9220" max="9220" width="5.75" style="138" customWidth="1"/>
    <col min="9221" max="9221" width="6.75" style="138" customWidth="1"/>
    <col min="9222" max="9222" width="7.5" style="138" customWidth="1"/>
    <col min="9223" max="9223" width="7.625" style="138" customWidth="1"/>
    <col min="9224" max="9224" width="7.875" style="138" customWidth="1"/>
    <col min="9225" max="9225" width="7.625" style="138" customWidth="1"/>
    <col min="9226" max="9226" width="8.125" style="138" customWidth="1"/>
    <col min="9227" max="9227" width="7.75" style="138" customWidth="1"/>
    <col min="9228" max="9229" width="8.125" style="138" customWidth="1"/>
    <col min="9230" max="9230" width="7.75" style="138" customWidth="1"/>
    <col min="9231" max="9233" width="8.25" style="138" bestFit="1" customWidth="1"/>
    <col min="9234" max="9234" width="6.75" style="138" customWidth="1"/>
    <col min="9235" max="9237" width="8.25" style="138" bestFit="1" customWidth="1"/>
    <col min="9238" max="9238" width="6.875" style="138" customWidth="1"/>
    <col min="9239" max="9239" width="5.625" style="138" customWidth="1"/>
    <col min="9240" max="9240" width="6.375" style="138" customWidth="1"/>
    <col min="9241" max="9241" width="5.75" style="138" customWidth="1"/>
    <col min="9242" max="9242" width="9.125" style="138" customWidth="1"/>
    <col min="9243" max="9243" width="6" style="138" customWidth="1"/>
    <col min="9244" max="9254" width="6.625" style="138" customWidth="1"/>
    <col min="9255" max="9255" width="6.5" style="138" customWidth="1"/>
    <col min="9256" max="9256" width="5.25" style="138" customWidth="1"/>
    <col min="9257" max="9257" width="6.375" style="138" customWidth="1"/>
    <col min="9258" max="9258" width="10.125" style="138" customWidth="1"/>
    <col min="9259" max="9259" width="7.5" style="138" customWidth="1"/>
    <col min="9260" max="9260" width="6.125" style="138" customWidth="1"/>
    <col min="9261" max="9261" width="8.625" style="138" customWidth="1"/>
    <col min="9262" max="9262" width="5.75" style="138" customWidth="1"/>
    <col min="9263" max="9263" width="9.375" style="138" customWidth="1"/>
    <col min="9264" max="9264" width="6.125" style="138" customWidth="1"/>
    <col min="9265" max="9265" width="9.125" style="138" customWidth="1"/>
    <col min="9266" max="9266" width="5" style="138" customWidth="1"/>
    <col min="9267" max="9267" width="5.125" style="138" customWidth="1"/>
    <col min="9268" max="9268" width="3.5" style="138" customWidth="1"/>
    <col min="9269" max="9269" width="5.5" style="138" customWidth="1"/>
    <col min="9270" max="9271" width="9.625" style="138"/>
    <col min="9272" max="9272" width="5.875" style="138" customWidth="1"/>
    <col min="9273" max="9472" width="9.625" style="138"/>
    <col min="9473" max="9473" width="6.625" style="138" customWidth="1"/>
    <col min="9474" max="9474" width="7.875" style="138" customWidth="1"/>
    <col min="9475" max="9475" width="5.375" style="138" customWidth="1"/>
    <col min="9476" max="9476" width="5.75" style="138" customWidth="1"/>
    <col min="9477" max="9477" width="6.75" style="138" customWidth="1"/>
    <col min="9478" max="9478" width="7.5" style="138" customWidth="1"/>
    <col min="9479" max="9479" width="7.625" style="138" customWidth="1"/>
    <col min="9480" max="9480" width="7.875" style="138" customWidth="1"/>
    <col min="9481" max="9481" width="7.625" style="138" customWidth="1"/>
    <col min="9482" max="9482" width="8.125" style="138" customWidth="1"/>
    <col min="9483" max="9483" width="7.75" style="138" customWidth="1"/>
    <col min="9484" max="9485" width="8.125" style="138" customWidth="1"/>
    <col min="9486" max="9486" width="7.75" style="138" customWidth="1"/>
    <col min="9487" max="9489" width="8.25" style="138" bestFit="1" customWidth="1"/>
    <col min="9490" max="9490" width="6.75" style="138" customWidth="1"/>
    <col min="9491" max="9493" width="8.25" style="138" bestFit="1" customWidth="1"/>
    <col min="9494" max="9494" width="6.875" style="138" customWidth="1"/>
    <col min="9495" max="9495" width="5.625" style="138" customWidth="1"/>
    <col min="9496" max="9496" width="6.375" style="138" customWidth="1"/>
    <col min="9497" max="9497" width="5.75" style="138" customWidth="1"/>
    <col min="9498" max="9498" width="9.125" style="138" customWidth="1"/>
    <col min="9499" max="9499" width="6" style="138" customWidth="1"/>
    <col min="9500" max="9510" width="6.625" style="138" customWidth="1"/>
    <col min="9511" max="9511" width="6.5" style="138" customWidth="1"/>
    <col min="9512" max="9512" width="5.25" style="138" customWidth="1"/>
    <col min="9513" max="9513" width="6.375" style="138" customWidth="1"/>
    <col min="9514" max="9514" width="10.125" style="138" customWidth="1"/>
    <col min="9515" max="9515" width="7.5" style="138" customWidth="1"/>
    <col min="9516" max="9516" width="6.125" style="138" customWidth="1"/>
    <col min="9517" max="9517" width="8.625" style="138" customWidth="1"/>
    <col min="9518" max="9518" width="5.75" style="138" customWidth="1"/>
    <col min="9519" max="9519" width="9.375" style="138" customWidth="1"/>
    <col min="9520" max="9520" width="6.125" style="138" customWidth="1"/>
    <col min="9521" max="9521" width="9.125" style="138" customWidth="1"/>
    <col min="9522" max="9522" width="5" style="138" customWidth="1"/>
    <col min="9523" max="9523" width="5.125" style="138" customWidth="1"/>
    <col min="9524" max="9524" width="3.5" style="138" customWidth="1"/>
    <col min="9525" max="9525" width="5.5" style="138" customWidth="1"/>
    <col min="9526" max="9527" width="9.625" style="138"/>
    <col min="9528" max="9528" width="5.875" style="138" customWidth="1"/>
    <col min="9529" max="9728" width="9.625" style="138"/>
    <col min="9729" max="9729" width="6.625" style="138" customWidth="1"/>
    <col min="9730" max="9730" width="7.875" style="138" customWidth="1"/>
    <col min="9731" max="9731" width="5.375" style="138" customWidth="1"/>
    <col min="9732" max="9732" width="5.75" style="138" customWidth="1"/>
    <col min="9733" max="9733" width="6.75" style="138" customWidth="1"/>
    <col min="9734" max="9734" width="7.5" style="138" customWidth="1"/>
    <col min="9735" max="9735" width="7.625" style="138" customWidth="1"/>
    <col min="9736" max="9736" width="7.875" style="138" customWidth="1"/>
    <col min="9737" max="9737" width="7.625" style="138" customWidth="1"/>
    <col min="9738" max="9738" width="8.125" style="138" customWidth="1"/>
    <col min="9739" max="9739" width="7.75" style="138" customWidth="1"/>
    <col min="9740" max="9741" width="8.125" style="138" customWidth="1"/>
    <col min="9742" max="9742" width="7.75" style="138" customWidth="1"/>
    <col min="9743" max="9745" width="8.25" style="138" bestFit="1" customWidth="1"/>
    <col min="9746" max="9746" width="6.75" style="138" customWidth="1"/>
    <col min="9747" max="9749" width="8.25" style="138" bestFit="1" customWidth="1"/>
    <col min="9750" max="9750" width="6.875" style="138" customWidth="1"/>
    <col min="9751" max="9751" width="5.625" style="138" customWidth="1"/>
    <col min="9752" max="9752" width="6.375" style="138" customWidth="1"/>
    <col min="9753" max="9753" width="5.75" style="138" customWidth="1"/>
    <col min="9754" max="9754" width="9.125" style="138" customWidth="1"/>
    <col min="9755" max="9755" width="6" style="138" customWidth="1"/>
    <col min="9756" max="9766" width="6.625" style="138" customWidth="1"/>
    <col min="9767" max="9767" width="6.5" style="138" customWidth="1"/>
    <col min="9768" max="9768" width="5.25" style="138" customWidth="1"/>
    <col min="9769" max="9769" width="6.375" style="138" customWidth="1"/>
    <col min="9770" max="9770" width="10.125" style="138" customWidth="1"/>
    <col min="9771" max="9771" width="7.5" style="138" customWidth="1"/>
    <col min="9772" max="9772" width="6.125" style="138" customWidth="1"/>
    <col min="9773" max="9773" width="8.625" style="138" customWidth="1"/>
    <col min="9774" max="9774" width="5.75" style="138" customWidth="1"/>
    <col min="9775" max="9775" width="9.375" style="138" customWidth="1"/>
    <col min="9776" max="9776" width="6.125" style="138" customWidth="1"/>
    <col min="9777" max="9777" width="9.125" style="138" customWidth="1"/>
    <col min="9778" max="9778" width="5" style="138" customWidth="1"/>
    <col min="9779" max="9779" width="5.125" style="138" customWidth="1"/>
    <col min="9780" max="9780" width="3.5" style="138" customWidth="1"/>
    <col min="9781" max="9781" width="5.5" style="138" customWidth="1"/>
    <col min="9782" max="9783" width="9.625" style="138"/>
    <col min="9784" max="9784" width="5.875" style="138" customWidth="1"/>
    <col min="9785" max="9984" width="9.625" style="138"/>
    <col min="9985" max="9985" width="6.625" style="138" customWidth="1"/>
    <col min="9986" max="9986" width="7.875" style="138" customWidth="1"/>
    <col min="9987" max="9987" width="5.375" style="138" customWidth="1"/>
    <col min="9988" max="9988" width="5.75" style="138" customWidth="1"/>
    <col min="9989" max="9989" width="6.75" style="138" customWidth="1"/>
    <col min="9990" max="9990" width="7.5" style="138" customWidth="1"/>
    <col min="9991" max="9991" width="7.625" style="138" customWidth="1"/>
    <col min="9992" max="9992" width="7.875" style="138" customWidth="1"/>
    <col min="9993" max="9993" width="7.625" style="138" customWidth="1"/>
    <col min="9994" max="9994" width="8.125" style="138" customWidth="1"/>
    <col min="9995" max="9995" width="7.75" style="138" customWidth="1"/>
    <col min="9996" max="9997" width="8.125" style="138" customWidth="1"/>
    <col min="9998" max="9998" width="7.75" style="138" customWidth="1"/>
    <col min="9999" max="10001" width="8.25" style="138" bestFit="1" customWidth="1"/>
    <col min="10002" max="10002" width="6.75" style="138" customWidth="1"/>
    <col min="10003" max="10005" width="8.25" style="138" bestFit="1" customWidth="1"/>
    <col min="10006" max="10006" width="6.875" style="138" customWidth="1"/>
    <col min="10007" max="10007" width="5.625" style="138" customWidth="1"/>
    <col min="10008" max="10008" width="6.375" style="138" customWidth="1"/>
    <col min="10009" max="10009" width="5.75" style="138" customWidth="1"/>
    <col min="10010" max="10010" width="9.125" style="138" customWidth="1"/>
    <col min="10011" max="10011" width="6" style="138" customWidth="1"/>
    <col min="10012" max="10022" width="6.625" style="138" customWidth="1"/>
    <col min="10023" max="10023" width="6.5" style="138" customWidth="1"/>
    <col min="10024" max="10024" width="5.25" style="138" customWidth="1"/>
    <col min="10025" max="10025" width="6.375" style="138" customWidth="1"/>
    <col min="10026" max="10026" width="10.125" style="138" customWidth="1"/>
    <col min="10027" max="10027" width="7.5" style="138" customWidth="1"/>
    <col min="10028" max="10028" width="6.125" style="138" customWidth="1"/>
    <col min="10029" max="10029" width="8.625" style="138" customWidth="1"/>
    <col min="10030" max="10030" width="5.75" style="138" customWidth="1"/>
    <col min="10031" max="10031" width="9.375" style="138" customWidth="1"/>
    <col min="10032" max="10032" width="6.125" style="138" customWidth="1"/>
    <col min="10033" max="10033" width="9.125" style="138" customWidth="1"/>
    <col min="10034" max="10034" width="5" style="138" customWidth="1"/>
    <col min="10035" max="10035" width="5.125" style="138" customWidth="1"/>
    <col min="10036" max="10036" width="3.5" style="138" customWidth="1"/>
    <col min="10037" max="10037" width="5.5" style="138" customWidth="1"/>
    <col min="10038" max="10039" width="9.625" style="138"/>
    <col min="10040" max="10040" width="5.875" style="138" customWidth="1"/>
    <col min="10041" max="10240" width="9.625" style="138"/>
    <col min="10241" max="10241" width="6.625" style="138" customWidth="1"/>
    <col min="10242" max="10242" width="7.875" style="138" customWidth="1"/>
    <col min="10243" max="10243" width="5.375" style="138" customWidth="1"/>
    <col min="10244" max="10244" width="5.75" style="138" customWidth="1"/>
    <col min="10245" max="10245" width="6.75" style="138" customWidth="1"/>
    <col min="10246" max="10246" width="7.5" style="138" customWidth="1"/>
    <col min="10247" max="10247" width="7.625" style="138" customWidth="1"/>
    <col min="10248" max="10248" width="7.875" style="138" customWidth="1"/>
    <col min="10249" max="10249" width="7.625" style="138" customWidth="1"/>
    <col min="10250" max="10250" width="8.125" style="138" customWidth="1"/>
    <col min="10251" max="10251" width="7.75" style="138" customWidth="1"/>
    <col min="10252" max="10253" width="8.125" style="138" customWidth="1"/>
    <col min="10254" max="10254" width="7.75" style="138" customWidth="1"/>
    <col min="10255" max="10257" width="8.25" style="138" bestFit="1" customWidth="1"/>
    <col min="10258" max="10258" width="6.75" style="138" customWidth="1"/>
    <col min="10259" max="10261" width="8.25" style="138" bestFit="1" customWidth="1"/>
    <col min="10262" max="10262" width="6.875" style="138" customWidth="1"/>
    <col min="10263" max="10263" width="5.625" style="138" customWidth="1"/>
    <col min="10264" max="10264" width="6.375" style="138" customWidth="1"/>
    <col min="10265" max="10265" width="5.75" style="138" customWidth="1"/>
    <col min="10266" max="10266" width="9.125" style="138" customWidth="1"/>
    <col min="10267" max="10267" width="6" style="138" customWidth="1"/>
    <col min="10268" max="10278" width="6.625" style="138" customWidth="1"/>
    <col min="10279" max="10279" width="6.5" style="138" customWidth="1"/>
    <col min="10280" max="10280" width="5.25" style="138" customWidth="1"/>
    <col min="10281" max="10281" width="6.375" style="138" customWidth="1"/>
    <col min="10282" max="10282" width="10.125" style="138" customWidth="1"/>
    <col min="10283" max="10283" width="7.5" style="138" customWidth="1"/>
    <col min="10284" max="10284" width="6.125" style="138" customWidth="1"/>
    <col min="10285" max="10285" width="8.625" style="138" customWidth="1"/>
    <col min="10286" max="10286" width="5.75" style="138" customWidth="1"/>
    <col min="10287" max="10287" width="9.375" style="138" customWidth="1"/>
    <col min="10288" max="10288" width="6.125" style="138" customWidth="1"/>
    <col min="10289" max="10289" width="9.125" style="138" customWidth="1"/>
    <col min="10290" max="10290" width="5" style="138" customWidth="1"/>
    <col min="10291" max="10291" width="5.125" style="138" customWidth="1"/>
    <col min="10292" max="10292" width="3.5" style="138" customWidth="1"/>
    <col min="10293" max="10293" width="5.5" style="138" customWidth="1"/>
    <col min="10294" max="10295" width="9.625" style="138"/>
    <col min="10296" max="10296" width="5.875" style="138" customWidth="1"/>
    <col min="10297" max="10496" width="9.625" style="138"/>
    <col min="10497" max="10497" width="6.625" style="138" customWidth="1"/>
    <col min="10498" max="10498" width="7.875" style="138" customWidth="1"/>
    <col min="10499" max="10499" width="5.375" style="138" customWidth="1"/>
    <col min="10500" max="10500" width="5.75" style="138" customWidth="1"/>
    <col min="10501" max="10501" width="6.75" style="138" customWidth="1"/>
    <col min="10502" max="10502" width="7.5" style="138" customWidth="1"/>
    <col min="10503" max="10503" width="7.625" style="138" customWidth="1"/>
    <col min="10504" max="10504" width="7.875" style="138" customWidth="1"/>
    <col min="10505" max="10505" width="7.625" style="138" customWidth="1"/>
    <col min="10506" max="10506" width="8.125" style="138" customWidth="1"/>
    <col min="10507" max="10507" width="7.75" style="138" customWidth="1"/>
    <col min="10508" max="10509" width="8.125" style="138" customWidth="1"/>
    <col min="10510" max="10510" width="7.75" style="138" customWidth="1"/>
    <col min="10511" max="10513" width="8.25" style="138" bestFit="1" customWidth="1"/>
    <col min="10514" max="10514" width="6.75" style="138" customWidth="1"/>
    <col min="10515" max="10517" width="8.25" style="138" bestFit="1" customWidth="1"/>
    <col min="10518" max="10518" width="6.875" style="138" customWidth="1"/>
    <col min="10519" max="10519" width="5.625" style="138" customWidth="1"/>
    <col min="10520" max="10520" width="6.375" style="138" customWidth="1"/>
    <col min="10521" max="10521" width="5.75" style="138" customWidth="1"/>
    <col min="10522" max="10522" width="9.125" style="138" customWidth="1"/>
    <col min="10523" max="10523" width="6" style="138" customWidth="1"/>
    <col min="10524" max="10534" width="6.625" style="138" customWidth="1"/>
    <col min="10535" max="10535" width="6.5" style="138" customWidth="1"/>
    <col min="10536" max="10536" width="5.25" style="138" customWidth="1"/>
    <col min="10537" max="10537" width="6.375" style="138" customWidth="1"/>
    <col min="10538" max="10538" width="10.125" style="138" customWidth="1"/>
    <col min="10539" max="10539" width="7.5" style="138" customWidth="1"/>
    <col min="10540" max="10540" width="6.125" style="138" customWidth="1"/>
    <col min="10541" max="10541" width="8.625" style="138" customWidth="1"/>
    <col min="10542" max="10542" width="5.75" style="138" customWidth="1"/>
    <col min="10543" max="10543" width="9.375" style="138" customWidth="1"/>
    <col min="10544" max="10544" width="6.125" style="138" customWidth="1"/>
    <col min="10545" max="10545" width="9.125" style="138" customWidth="1"/>
    <col min="10546" max="10546" width="5" style="138" customWidth="1"/>
    <col min="10547" max="10547" width="5.125" style="138" customWidth="1"/>
    <col min="10548" max="10548" width="3.5" style="138" customWidth="1"/>
    <col min="10549" max="10549" width="5.5" style="138" customWidth="1"/>
    <col min="10550" max="10551" width="9.625" style="138"/>
    <col min="10552" max="10552" width="5.875" style="138" customWidth="1"/>
    <col min="10553" max="10752" width="9.625" style="138"/>
    <col min="10753" max="10753" width="6.625" style="138" customWidth="1"/>
    <col min="10754" max="10754" width="7.875" style="138" customWidth="1"/>
    <col min="10755" max="10755" width="5.375" style="138" customWidth="1"/>
    <col min="10756" max="10756" width="5.75" style="138" customWidth="1"/>
    <col min="10757" max="10757" width="6.75" style="138" customWidth="1"/>
    <col min="10758" max="10758" width="7.5" style="138" customWidth="1"/>
    <col min="10759" max="10759" width="7.625" style="138" customWidth="1"/>
    <col min="10760" max="10760" width="7.875" style="138" customWidth="1"/>
    <col min="10761" max="10761" width="7.625" style="138" customWidth="1"/>
    <col min="10762" max="10762" width="8.125" style="138" customWidth="1"/>
    <col min="10763" max="10763" width="7.75" style="138" customWidth="1"/>
    <col min="10764" max="10765" width="8.125" style="138" customWidth="1"/>
    <col min="10766" max="10766" width="7.75" style="138" customWidth="1"/>
    <col min="10767" max="10769" width="8.25" style="138" bestFit="1" customWidth="1"/>
    <col min="10770" max="10770" width="6.75" style="138" customWidth="1"/>
    <col min="10771" max="10773" width="8.25" style="138" bestFit="1" customWidth="1"/>
    <col min="10774" max="10774" width="6.875" style="138" customWidth="1"/>
    <col min="10775" max="10775" width="5.625" style="138" customWidth="1"/>
    <col min="10776" max="10776" width="6.375" style="138" customWidth="1"/>
    <col min="10777" max="10777" width="5.75" style="138" customWidth="1"/>
    <col min="10778" max="10778" width="9.125" style="138" customWidth="1"/>
    <col min="10779" max="10779" width="6" style="138" customWidth="1"/>
    <col min="10780" max="10790" width="6.625" style="138" customWidth="1"/>
    <col min="10791" max="10791" width="6.5" style="138" customWidth="1"/>
    <col min="10792" max="10792" width="5.25" style="138" customWidth="1"/>
    <col min="10793" max="10793" width="6.375" style="138" customWidth="1"/>
    <col min="10794" max="10794" width="10.125" style="138" customWidth="1"/>
    <col min="10795" max="10795" width="7.5" style="138" customWidth="1"/>
    <col min="10796" max="10796" width="6.125" style="138" customWidth="1"/>
    <col min="10797" max="10797" width="8.625" style="138" customWidth="1"/>
    <col min="10798" max="10798" width="5.75" style="138" customWidth="1"/>
    <col min="10799" max="10799" width="9.375" style="138" customWidth="1"/>
    <col min="10800" max="10800" width="6.125" style="138" customWidth="1"/>
    <col min="10801" max="10801" width="9.125" style="138" customWidth="1"/>
    <col min="10802" max="10802" width="5" style="138" customWidth="1"/>
    <col min="10803" max="10803" width="5.125" style="138" customWidth="1"/>
    <col min="10804" max="10804" width="3.5" style="138" customWidth="1"/>
    <col min="10805" max="10805" width="5.5" style="138" customWidth="1"/>
    <col min="10806" max="10807" width="9.625" style="138"/>
    <col min="10808" max="10808" width="5.875" style="138" customWidth="1"/>
    <col min="10809" max="11008" width="9.625" style="138"/>
    <col min="11009" max="11009" width="6.625" style="138" customWidth="1"/>
    <col min="11010" max="11010" width="7.875" style="138" customWidth="1"/>
    <col min="11011" max="11011" width="5.375" style="138" customWidth="1"/>
    <col min="11012" max="11012" width="5.75" style="138" customWidth="1"/>
    <col min="11013" max="11013" width="6.75" style="138" customWidth="1"/>
    <col min="11014" max="11014" width="7.5" style="138" customWidth="1"/>
    <col min="11015" max="11015" width="7.625" style="138" customWidth="1"/>
    <col min="11016" max="11016" width="7.875" style="138" customWidth="1"/>
    <col min="11017" max="11017" width="7.625" style="138" customWidth="1"/>
    <col min="11018" max="11018" width="8.125" style="138" customWidth="1"/>
    <col min="11019" max="11019" width="7.75" style="138" customWidth="1"/>
    <col min="11020" max="11021" width="8.125" style="138" customWidth="1"/>
    <col min="11022" max="11022" width="7.75" style="138" customWidth="1"/>
    <col min="11023" max="11025" width="8.25" style="138" bestFit="1" customWidth="1"/>
    <col min="11026" max="11026" width="6.75" style="138" customWidth="1"/>
    <col min="11027" max="11029" width="8.25" style="138" bestFit="1" customWidth="1"/>
    <col min="11030" max="11030" width="6.875" style="138" customWidth="1"/>
    <col min="11031" max="11031" width="5.625" style="138" customWidth="1"/>
    <col min="11032" max="11032" width="6.375" style="138" customWidth="1"/>
    <col min="11033" max="11033" width="5.75" style="138" customWidth="1"/>
    <col min="11034" max="11034" width="9.125" style="138" customWidth="1"/>
    <col min="11035" max="11035" width="6" style="138" customWidth="1"/>
    <col min="11036" max="11046" width="6.625" style="138" customWidth="1"/>
    <col min="11047" max="11047" width="6.5" style="138" customWidth="1"/>
    <col min="11048" max="11048" width="5.25" style="138" customWidth="1"/>
    <col min="11049" max="11049" width="6.375" style="138" customWidth="1"/>
    <col min="11050" max="11050" width="10.125" style="138" customWidth="1"/>
    <col min="11051" max="11051" width="7.5" style="138" customWidth="1"/>
    <col min="11052" max="11052" width="6.125" style="138" customWidth="1"/>
    <col min="11053" max="11053" width="8.625" style="138" customWidth="1"/>
    <col min="11054" max="11054" width="5.75" style="138" customWidth="1"/>
    <col min="11055" max="11055" width="9.375" style="138" customWidth="1"/>
    <col min="11056" max="11056" width="6.125" style="138" customWidth="1"/>
    <col min="11057" max="11057" width="9.125" style="138" customWidth="1"/>
    <col min="11058" max="11058" width="5" style="138" customWidth="1"/>
    <col min="11059" max="11059" width="5.125" style="138" customWidth="1"/>
    <col min="11060" max="11060" width="3.5" style="138" customWidth="1"/>
    <col min="11061" max="11061" width="5.5" style="138" customWidth="1"/>
    <col min="11062" max="11063" width="9.625" style="138"/>
    <col min="11064" max="11064" width="5.875" style="138" customWidth="1"/>
    <col min="11065" max="11264" width="9.625" style="138"/>
    <col min="11265" max="11265" width="6.625" style="138" customWidth="1"/>
    <col min="11266" max="11266" width="7.875" style="138" customWidth="1"/>
    <col min="11267" max="11267" width="5.375" style="138" customWidth="1"/>
    <col min="11268" max="11268" width="5.75" style="138" customWidth="1"/>
    <col min="11269" max="11269" width="6.75" style="138" customWidth="1"/>
    <col min="11270" max="11270" width="7.5" style="138" customWidth="1"/>
    <col min="11271" max="11271" width="7.625" style="138" customWidth="1"/>
    <col min="11272" max="11272" width="7.875" style="138" customWidth="1"/>
    <col min="11273" max="11273" width="7.625" style="138" customWidth="1"/>
    <col min="11274" max="11274" width="8.125" style="138" customWidth="1"/>
    <col min="11275" max="11275" width="7.75" style="138" customWidth="1"/>
    <col min="11276" max="11277" width="8.125" style="138" customWidth="1"/>
    <col min="11278" max="11278" width="7.75" style="138" customWidth="1"/>
    <col min="11279" max="11281" width="8.25" style="138" bestFit="1" customWidth="1"/>
    <col min="11282" max="11282" width="6.75" style="138" customWidth="1"/>
    <col min="11283" max="11285" width="8.25" style="138" bestFit="1" customWidth="1"/>
    <col min="11286" max="11286" width="6.875" style="138" customWidth="1"/>
    <col min="11287" max="11287" width="5.625" style="138" customWidth="1"/>
    <col min="11288" max="11288" width="6.375" style="138" customWidth="1"/>
    <col min="11289" max="11289" width="5.75" style="138" customWidth="1"/>
    <col min="11290" max="11290" width="9.125" style="138" customWidth="1"/>
    <col min="11291" max="11291" width="6" style="138" customWidth="1"/>
    <col min="11292" max="11302" width="6.625" style="138" customWidth="1"/>
    <col min="11303" max="11303" width="6.5" style="138" customWidth="1"/>
    <col min="11304" max="11304" width="5.25" style="138" customWidth="1"/>
    <col min="11305" max="11305" width="6.375" style="138" customWidth="1"/>
    <col min="11306" max="11306" width="10.125" style="138" customWidth="1"/>
    <col min="11307" max="11307" width="7.5" style="138" customWidth="1"/>
    <col min="11308" max="11308" width="6.125" style="138" customWidth="1"/>
    <col min="11309" max="11309" width="8.625" style="138" customWidth="1"/>
    <col min="11310" max="11310" width="5.75" style="138" customWidth="1"/>
    <col min="11311" max="11311" width="9.375" style="138" customWidth="1"/>
    <col min="11312" max="11312" width="6.125" style="138" customWidth="1"/>
    <col min="11313" max="11313" width="9.125" style="138" customWidth="1"/>
    <col min="11314" max="11314" width="5" style="138" customWidth="1"/>
    <col min="11315" max="11315" width="5.125" style="138" customWidth="1"/>
    <col min="11316" max="11316" width="3.5" style="138" customWidth="1"/>
    <col min="11317" max="11317" width="5.5" style="138" customWidth="1"/>
    <col min="11318" max="11319" width="9.625" style="138"/>
    <col min="11320" max="11320" width="5.875" style="138" customWidth="1"/>
    <col min="11321" max="11520" width="9.625" style="138"/>
    <col min="11521" max="11521" width="6.625" style="138" customWidth="1"/>
    <col min="11522" max="11522" width="7.875" style="138" customWidth="1"/>
    <col min="11523" max="11523" width="5.375" style="138" customWidth="1"/>
    <col min="11524" max="11524" width="5.75" style="138" customWidth="1"/>
    <col min="11525" max="11525" width="6.75" style="138" customWidth="1"/>
    <col min="11526" max="11526" width="7.5" style="138" customWidth="1"/>
    <col min="11527" max="11527" width="7.625" style="138" customWidth="1"/>
    <col min="11528" max="11528" width="7.875" style="138" customWidth="1"/>
    <col min="11529" max="11529" width="7.625" style="138" customWidth="1"/>
    <col min="11530" max="11530" width="8.125" style="138" customWidth="1"/>
    <col min="11531" max="11531" width="7.75" style="138" customWidth="1"/>
    <col min="11532" max="11533" width="8.125" style="138" customWidth="1"/>
    <col min="11534" max="11534" width="7.75" style="138" customWidth="1"/>
    <col min="11535" max="11537" width="8.25" style="138" bestFit="1" customWidth="1"/>
    <col min="11538" max="11538" width="6.75" style="138" customWidth="1"/>
    <col min="11539" max="11541" width="8.25" style="138" bestFit="1" customWidth="1"/>
    <col min="11542" max="11542" width="6.875" style="138" customWidth="1"/>
    <col min="11543" max="11543" width="5.625" style="138" customWidth="1"/>
    <col min="11544" max="11544" width="6.375" style="138" customWidth="1"/>
    <col min="11545" max="11545" width="5.75" style="138" customWidth="1"/>
    <col min="11546" max="11546" width="9.125" style="138" customWidth="1"/>
    <col min="11547" max="11547" width="6" style="138" customWidth="1"/>
    <col min="11548" max="11558" width="6.625" style="138" customWidth="1"/>
    <col min="11559" max="11559" width="6.5" style="138" customWidth="1"/>
    <col min="11560" max="11560" width="5.25" style="138" customWidth="1"/>
    <col min="11561" max="11561" width="6.375" style="138" customWidth="1"/>
    <col min="11562" max="11562" width="10.125" style="138" customWidth="1"/>
    <col min="11563" max="11563" width="7.5" style="138" customWidth="1"/>
    <col min="11564" max="11564" width="6.125" style="138" customWidth="1"/>
    <col min="11565" max="11565" width="8.625" style="138" customWidth="1"/>
    <col min="11566" max="11566" width="5.75" style="138" customWidth="1"/>
    <col min="11567" max="11567" width="9.375" style="138" customWidth="1"/>
    <col min="11568" max="11568" width="6.125" style="138" customWidth="1"/>
    <col min="11569" max="11569" width="9.125" style="138" customWidth="1"/>
    <col min="11570" max="11570" width="5" style="138" customWidth="1"/>
    <col min="11571" max="11571" width="5.125" style="138" customWidth="1"/>
    <col min="11572" max="11572" width="3.5" style="138" customWidth="1"/>
    <col min="11573" max="11573" width="5.5" style="138" customWidth="1"/>
    <col min="11574" max="11575" width="9.625" style="138"/>
    <col min="11576" max="11576" width="5.875" style="138" customWidth="1"/>
    <col min="11577" max="11776" width="9.625" style="138"/>
    <col min="11777" max="11777" width="6.625" style="138" customWidth="1"/>
    <col min="11778" max="11778" width="7.875" style="138" customWidth="1"/>
    <col min="11779" max="11779" width="5.375" style="138" customWidth="1"/>
    <col min="11780" max="11780" width="5.75" style="138" customWidth="1"/>
    <col min="11781" max="11781" width="6.75" style="138" customWidth="1"/>
    <col min="11782" max="11782" width="7.5" style="138" customWidth="1"/>
    <col min="11783" max="11783" width="7.625" style="138" customWidth="1"/>
    <col min="11784" max="11784" width="7.875" style="138" customWidth="1"/>
    <col min="11785" max="11785" width="7.625" style="138" customWidth="1"/>
    <col min="11786" max="11786" width="8.125" style="138" customWidth="1"/>
    <col min="11787" max="11787" width="7.75" style="138" customWidth="1"/>
    <col min="11788" max="11789" width="8.125" style="138" customWidth="1"/>
    <col min="11790" max="11790" width="7.75" style="138" customWidth="1"/>
    <col min="11791" max="11793" width="8.25" style="138" bestFit="1" customWidth="1"/>
    <col min="11794" max="11794" width="6.75" style="138" customWidth="1"/>
    <col min="11795" max="11797" width="8.25" style="138" bestFit="1" customWidth="1"/>
    <col min="11798" max="11798" width="6.875" style="138" customWidth="1"/>
    <col min="11799" max="11799" width="5.625" style="138" customWidth="1"/>
    <col min="11800" max="11800" width="6.375" style="138" customWidth="1"/>
    <col min="11801" max="11801" width="5.75" style="138" customWidth="1"/>
    <col min="11802" max="11802" width="9.125" style="138" customWidth="1"/>
    <col min="11803" max="11803" width="6" style="138" customWidth="1"/>
    <col min="11804" max="11814" width="6.625" style="138" customWidth="1"/>
    <col min="11815" max="11815" width="6.5" style="138" customWidth="1"/>
    <col min="11816" max="11816" width="5.25" style="138" customWidth="1"/>
    <col min="11817" max="11817" width="6.375" style="138" customWidth="1"/>
    <col min="11818" max="11818" width="10.125" style="138" customWidth="1"/>
    <col min="11819" max="11819" width="7.5" style="138" customWidth="1"/>
    <col min="11820" max="11820" width="6.125" style="138" customWidth="1"/>
    <col min="11821" max="11821" width="8.625" style="138" customWidth="1"/>
    <col min="11822" max="11822" width="5.75" style="138" customWidth="1"/>
    <col min="11823" max="11823" width="9.375" style="138" customWidth="1"/>
    <col min="11824" max="11824" width="6.125" style="138" customWidth="1"/>
    <col min="11825" max="11825" width="9.125" style="138" customWidth="1"/>
    <col min="11826" max="11826" width="5" style="138" customWidth="1"/>
    <col min="11827" max="11827" width="5.125" style="138" customWidth="1"/>
    <col min="11828" max="11828" width="3.5" style="138" customWidth="1"/>
    <col min="11829" max="11829" width="5.5" style="138" customWidth="1"/>
    <col min="11830" max="11831" width="9.625" style="138"/>
    <col min="11832" max="11832" width="5.875" style="138" customWidth="1"/>
    <col min="11833" max="12032" width="9.625" style="138"/>
    <col min="12033" max="12033" width="6.625" style="138" customWidth="1"/>
    <col min="12034" max="12034" width="7.875" style="138" customWidth="1"/>
    <col min="12035" max="12035" width="5.375" style="138" customWidth="1"/>
    <col min="12036" max="12036" width="5.75" style="138" customWidth="1"/>
    <col min="12037" max="12037" width="6.75" style="138" customWidth="1"/>
    <col min="12038" max="12038" width="7.5" style="138" customWidth="1"/>
    <col min="12039" max="12039" width="7.625" style="138" customWidth="1"/>
    <col min="12040" max="12040" width="7.875" style="138" customWidth="1"/>
    <col min="12041" max="12041" width="7.625" style="138" customWidth="1"/>
    <col min="12042" max="12042" width="8.125" style="138" customWidth="1"/>
    <col min="12043" max="12043" width="7.75" style="138" customWidth="1"/>
    <col min="12044" max="12045" width="8.125" style="138" customWidth="1"/>
    <col min="12046" max="12046" width="7.75" style="138" customWidth="1"/>
    <col min="12047" max="12049" width="8.25" style="138" bestFit="1" customWidth="1"/>
    <col min="12050" max="12050" width="6.75" style="138" customWidth="1"/>
    <col min="12051" max="12053" width="8.25" style="138" bestFit="1" customWidth="1"/>
    <col min="12054" max="12054" width="6.875" style="138" customWidth="1"/>
    <col min="12055" max="12055" width="5.625" style="138" customWidth="1"/>
    <col min="12056" max="12056" width="6.375" style="138" customWidth="1"/>
    <col min="12057" max="12057" width="5.75" style="138" customWidth="1"/>
    <col min="12058" max="12058" width="9.125" style="138" customWidth="1"/>
    <col min="12059" max="12059" width="6" style="138" customWidth="1"/>
    <col min="12060" max="12070" width="6.625" style="138" customWidth="1"/>
    <col min="12071" max="12071" width="6.5" style="138" customWidth="1"/>
    <col min="12072" max="12072" width="5.25" style="138" customWidth="1"/>
    <col min="12073" max="12073" width="6.375" style="138" customWidth="1"/>
    <col min="12074" max="12074" width="10.125" style="138" customWidth="1"/>
    <col min="12075" max="12075" width="7.5" style="138" customWidth="1"/>
    <col min="12076" max="12076" width="6.125" style="138" customWidth="1"/>
    <col min="12077" max="12077" width="8.625" style="138" customWidth="1"/>
    <col min="12078" max="12078" width="5.75" style="138" customWidth="1"/>
    <col min="12079" max="12079" width="9.375" style="138" customWidth="1"/>
    <col min="12080" max="12080" width="6.125" style="138" customWidth="1"/>
    <col min="12081" max="12081" width="9.125" style="138" customWidth="1"/>
    <col min="12082" max="12082" width="5" style="138" customWidth="1"/>
    <col min="12083" max="12083" width="5.125" style="138" customWidth="1"/>
    <col min="12084" max="12084" width="3.5" style="138" customWidth="1"/>
    <col min="12085" max="12085" width="5.5" style="138" customWidth="1"/>
    <col min="12086" max="12087" width="9.625" style="138"/>
    <col min="12088" max="12088" width="5.875" style="138" customWidth="1"/>
    <col min="12089" max="12288" width="9.625" style="138"/>
    <col min="12289" max="12289" width="6.625" style="138" customWidth="1"/>
    <col min="12290" max="12290" width="7.875" style="138" customWidth="1"/>
    <col min="12291" max="12291" width="5.375" style="138" customWidth="1"/>
    <col min="12292" max="12292" width="5.75" style="138" customWidth="1"/>
    <col min="12293" max="12293" width="6.75" style="138" customWidth="1"/>
    <col min="12294" max="12294" width="7.5" style="138" customWidth="1"/>
    <col min="12295" max="12295" width="7.625" style="138" customWidth="1"/>
    <col min="12296" max="12296" width="7.875" style="138" customWidth="1"/>
    <col min="12297" max="12297" width="7.625" style="138" customWidth="1"/>
    <col min="12298" max="12298" width="8.125" style="138" customWidth="1"/>
    <col min="12299" max="12299" width="7.75" style="138" customWidth="1"/>
    <col min="12300" max="12301" width="8.125" style="138" customWidth="1"/>
    <col min="12302" max="12302" width="7.75" style="138" customWidth="1"/>
    <col min="12303" max="12305" width="8.25" style="138" bestFit="1" customWidth="1"/>
    <col min="12306" max="12306" width="6.75" style="138" customWidth="1"/>
    <col min="12307" max="12309" width="8.25" style="138" bestFit="1" customWidth="1"/>
    <col min="12310" max="12310" width="6.875" style="138" customWidth="1"/>
    <col min="12311" max="12311" width="5.625" style="138" customWidth="1"/>
    <col min="12312" max="12312" width="6.375" style="138" customWidth="1"/>
    <col min="12313" max="12313" width="5.75" style="138" customWidth="1"/>
    <col min="12314" max="12314" width="9.125" style="138" customWidth="1"/>
    <col min="12315" max="12315" width="6" style="138" customWidth="1"/>
    <col min="12316" max="12326" width="6.625" style="138" customWidth="1"/>
    <col min="12327" max="12327" width="6.5" style="138" customWidth="1"/>
    <col min="12328" max="12328" width="5.25" style="138" customWidth="1"/>
    <col min="12329" max="12329" width="6.375" style="138" customWidth="1"/>
    <col min="12330" max="12330" width="10.125" style="138" customWidth="1"/>
    <col min="12331" max="12331" width="7.5" style="138" customWidth="1"/>
    <col min="12332" max="12332" width="6.125" style="138" customWidth="1"/>
    <col min="12333" max="12333" width="8.625" style="138" customWidth="1"/>
    <col min="12334" max="12334" width="5.75" style="138" customWidth="1"/>
    <col min="12335" max="12335" width="9.375" style="138" customWidth="1"/>
    <col min="12336" max="12336" width="6.125" style="138" customWidth="1"/>
    <col min="12337" max="12337" width="9.125" style="138" customWidth="1"/>
    <col min="12338" max="12338" width="5" style="138" customWidth="1"/>
    <col min="12339" max="12339" width="5.125" style="138" customWidth="1"/>
    <col min="12340" max="12340" width="3.5" style="138" customWidth="1"/>
    <col min="12341" max="12341" width="5.5" style="138" customWidth="1"/>
    <col min="12342" max="12343" width="9.625" style="138"/>
    <col min="12344" max="12344" width="5.875" style="138" customWidth="1"/>
    <col min="12345" max="12544" width="9.625" style="138"/>
    <col min="12545" max="12545" width="6.625" style="138" customWidth="1"/>
    <col min="12546" max="12546" width="7.875" style="138" customWidth="1"/>
    <col min="12547" max="12547" width="5.375" style="138" customWidth="1"/>
    <col min="12548" max="12548" width="5.75" style="138" customWidth="1"/>
    <col min="12549" max="12549" width="6.75" style="138" customWidth="1"/>
    <col min="12550" max="12550" width="7.5" style="138" customWidth="1"/>
    <col min="12551" max="12551" width="7.625" style="138" customWidth="1"/>
    <col min="12552" max="12552" width="7.875" style="138" customWidth="1"/>
    <col min="12553" max="12553" width="7.625" style="138" customWidth="1"/>
    <col min="12554" max="12554" width="8.125" style="138" customWidth="1"/>
    <col min="12555" max="12555" width="7.75" style="138" customWidth="1"/>
    <col min="12556" max="12557" width="8.125" style="138" customWidth="1"/>
    <col min="12558" max="12558" width="7.75" style="138" customWidth="1"/>
    <col min="12559" max="12561" width="8.25" style="138" bestFit="1" customWidth="1"/>
    <col min="12562" max="12562" width="6.75" style="138" customWidth="1"/>
    <col min="12563" max="12565" width="8.25" style="138" bestFit="1" customWidth="1"/>
    <col min="12566" max="12566" width="6.875" style="138" customWidth="1"/>
    <col min="12567" max="12567" width="5.625" style="138" customWidth="1"/>
    <col min="12568" max="12568" width="6.375" style="138" customWidth="1"/>
    <col min="12569" max="12569" width="5.75" style="138" customWidth="1"/>
    <col min="12570" max="12570" width="9.125" style="138" customWidth="1"/>
    <col min="12571" max="12571" width="6" style="138" customWidth="1"/>
    <col min="12572" max="12582" width="6.625" style="138" customWidth="1"/>
    <col min="12583" max="12583" width="6.5" style="138" customWidth="1"/>
    <col min="12584" max="12584" width="5.25" style="138" customWidth="1"/>
    <col min="12585" max="12585" width="6.375" style="138" customWidth="1"/>
    <col min="12586" max="12586" width="10.125" style="138" customWidth="1"/>
    <col min="12587" max="12587" width="7.5" style="138" customWidth="1"/>
    <col min="12588" max="12588" width="6.125" style="138" customWidth="1"/>
    <col min="12589" max="12589" width="8.625" style="138" customWidth="1"/>
    <col min="12590" max="12590" width="5.75" style="138" customWidth="1"/>
    <col min="12591" max="12591" width="9.375" style="138" customWidth="1"/>
    <col min="12592" max="12592" width="6.125" style="138" customWidth="1"/>
    <col min="12593" max="12593" width="9.125" style="138" customWidth="1"/>
    <col min="12594" max="12594" width="5" style="138" customWidth="1"/>
    <col min="12595" max="12595" width="5.125" style="138" customWidth="1"/>
    <col min="12596" max="12596" width="3.5" style="138" customWidth="1"/>
    <col min="12597" max="12597" width="5.5" style="138" customWidth="1"/>
    <col min="12598" max="12599" width="9.625" style="138"/>
    <col min="12600" max="12600" width="5.875" style="138" customWidth="1"/>
    <col min="12601" max="12800" width="9.625" style="138"/>
    <col min="12801" max="12801" width="6.625" style="138" customWidth="1"/>
    <col min="12802" max="12802" width="7.875" style="138" customWidth="1"/>
    <col min="12803" max="12803" width="5.375" style="138" customWidth="1"/>
    <col min="12804" max="12804" width="5.75" style="138" customWidth="1"/>
    <col min="12805" max="12805" width="6.75" style="138" customWidth="1"/>
    <col min="12806" max="12806" width="7.5" style="138" customWidth="1"/>
    <col min="12807" max="12807" width="7.625" style="138" customWidth="1"/>
    <col min="12808" max="12808" width="7.875" style="138" customWidth="1"/>
    <col min="12809" max="12809" width="7.625" style="138" customWidth="1"/>
    <col min="12810" max="12810" width="8.125" style="138" customWidth="1"/>
    <col min="12811" max="12811" width="7.75" style="138" customWidth="1"/>
    <col min="12812" max="12813" width="8.125" style="138" customWidth="1"/>
    <col min="12814" max="12814" width="7.75" style="138" customWidth="1"/>
    <col min="12815" max="12817" width="8.25" style="138" bestFit="1" customWidth="1"/>
    <col min="12818" max="12818" width="6.75" style="138" customWidth="1"/>
    <col min="12819" max="12821" width="8.25" style="138" bestFit="1" customWidth="1"/>
    <col min="12822" max="12822" width="6.875" style="138" customWidth="1"/>
    <col min="12823" max="12823" width="5.625" style="138" customWidth="1"/>
    <col min="12824" max="12824" width="6.375" style="138" customWidth="1"/>
    <col min="12825" max="12825" width="5.75" style="138" customWidth="1"/>
    <col min="12826" max="12826" width="9.125" style="138" customWidth="1"/>
    <col min="12827" max="12827" width="6" style="138" customWidth="1"/>
    <col min="12828" max="12838" width="6.625" style="138" customWidth="1"/>
    <col min="12839" max="12839" width="6.5" style="138" customWidth="1"/>
    <col min="12840" max="12840" width="5.25" style="138" customWidth="1"/>
    <col min="12841" max="12841" width="6.375" style="138" customWidth="1"/>
    <col min="12842" max="12842" width="10.125" style="138" customWidth="1"/>
    <col min="12843" max="12843" width="7.5" style="138" customWidth="1"/>
    <col min="12844" max="12844" width="6.125" style="138" customWidth="1"/>
    <col min="12845" max="12845" width="8.625" style="138" customWidth="1"/>
    <col min="12846" max="12846" width="5.75" style="138" customWidth="1"/>
    <col min="12847" max="12847" width="9.375" style="138" customWidth="1"/>
    <col min="12848" max="12848" width="6.125" style="138" customWidth="1"/>
    <col min="12849" max="12849" width="9.125" style="138" customWidth="1"/>
    <col min="12850" max="12850" width="5" style="138" customWidth="1"/>
    <col min="12851" max="12851" width="5.125" style="138" customWidth="1"/>
    <col min="12852" max="12852" width="3.5" style="138" customWidth="1"/>
    <col min="12853" max="12853" width="5.5" style="138" customWidth="1"/>
    <col min="12854" max="12855" width="9.625" style="138"/>
    <col min="12856" max="12856" width="5.875" style="138" customWidth="1"/>
    <col min="12857" max="13056" width="9.625" style="138"/>
    <col min="13057" max="13057" width="6.625" style="138" customWidth="1"/>
    <col min="13058" max="13058" width="7.875" style="138" customWidth="1"/>
    <col min="13059" max="13059" width="5.375" style="138" customWidth="1"/>
    <col min="13060" max="13060" width="5.75" style="138" customWidth="1"/>
    <col min="13061" max="13061" width="6.75" style="138" customWidth="1"/>
    <col min="13062" max="13062" width="7.5" style="138" customWidth="1"/>
    <col min="13063" max="13063" width="7.625" style="138" customWidth="1"/>
    <col min="13064" max="13064" width="7.875" style="138" customWidth="1"/>
    <col min="13065" max="13065" width="7.625" style="138" customWidth="1"/>
    <col min="13066" max="13066" width="8.125" style="138" customWidth="1"/>
    <col min="13067" max="13067" width="7.75" style="138" customWidth="1"/>
    <col min="13068" max="13069" width="8.125" style="138" customWidth="1"/>
    <col min="13070" max="13070" width="7.75" style="138" customWidth="1"/>
    <col min="13071" max="13073" width="8.25" style="138" bestFit="1" customWidth="1"/>
    <col min="13074" max="13074" width="6.75" style="138" customWidth="1"/>
    <col min="13075" max="13077" width="8.25" style="138" bestFit="1" customWidth="1"/>
    <col min="13078" max="13078" width="6.875" style="138" customWidth="1"/>
    <col min="13079" max="13079" width="5.625" style="138" customWidth="1"/>
    <col min="13080" max="13080" width="6.375" style="138" customWidth="1"/>
    <col min="13081" max="13081" width="5.75" style="138" customWidth="1"/>
    <col min="13082" max="13082" width="9.125" style="138" customWidth="1"/>
    <col min="13083" max="13083" width="6" style="138" customWidth="1"/>
    <col min="13084" max="13094" width="6.625" style="138" customWidth="1"/>
    <col min="13095" max="13095" width="6.5" style="138" customWidth="1"/>
    <col min="13096" max="13096" width="5.25" style="138" customWidth="1"/>
    <col min="13097" max="13097" width="6.375" style="138" customWidth="1"/>
    <col min="13098" max="13098" width="10.125" style="138" customWidth="1"/>
    <col min="13099" max="13099" width="7.5" style="138" customWidth="1"/>
    <col min="13100" max="13100" width="6.125" style="138" customWidth="1"/>
    <col min="13101" max="13101" width="8.625" style="138" customWidth="1"/>
    <col min="13102" max="13102" width="5.75" style="138" customWidth="1"/>
    <col min="13103" max="13103" width="9.375" style="138" customWidth="1"/>
    <col min="13104" max="13104" width="6.125" style="138" customWidth="1"/>
    <col min="13105" max="13105" width="9.125" style="138" customWidth="1"/>
    <col min="13106" max="13106" width="5" style="138" customWidth="1"/>
    <col min="13107" max="13107" width="5.125" style="138" customWidth="1"/>
    <col min="13108" max="13108" width="3.5" style="138" customWidth="1"/>
    <col min="13109" max="13109" width="5.5" style="138" customWidth="1"/>
    <col min="13110" max="13111" width="9.625" style="138"/>
    <col min="13112" max="13112" width="5.875" style="138" customWidth="1"/>
    <col min="13113" max="13312" width="9.625" style="138"/>
    <col min="13313" max="13313" width="6.625" style="138" customWidth="1"/>
    <col min="13314" max="13314" width="7.875" style="138" customWidth="1"/>
    <col min="13315" max="13315" width="5.375" style="138" customWidth="1"/>
    <col min="13316" max="13316" width="5.75" style="138" customWidth="1"/>
    <col min="13317" max="13317" width="6.75" style="138" customWidth="1"/>
    <col min="13318" max="13318" width="7.5" style="138" customWidth="1"/>
    <col min="13319" max="13319" width="7.625" style="138" customWidth="1"/>
    <col min="13320" max="13320" width="7.875" style="138" customWidth="1"/>
    <col min="13321" max="13321" width="7.625" style="138" customWidth="1"/>
    <col min="13322" max="13322" width="8.125" style="138" customWidth="1"/>
    <col min="13323" max="13323" width="7.75" style="138" customWidth="1"/>
    <col min="13324" max="13325" width="8.125" style="138" customWidth="1"/>
    <col min="13326" max="13326" width="7.75" style="138" customWidth="1"/>
    <col min="13327" max="13329" width="8.25" style="138" bestFit="1" customWidth="1"/>
    <col min="13330" max="13330" width="6.75" style="138" customWidth="1"/>
    <col min="13331" max="13333" width="8.25" style="138" bestFit="1" customWidth="1"/>
    <col min="13334" max="13334" width="6.875" style="138" customWidth="1"/>
    <col min="13335" max="13335" width="5.625" style="138" customWidth="1"/>
    <col min="13336" max="13336" width="6.375" style="138" customWidth="1"/>
    <col min="13337" max="13337" width="5.75" style="138" customWidth="1"/>
    <col min="13338" max="13338" width="9.125" style="138" customWidth="1"/>
    <col min="13339" max="13339" width="6" style="138" customWidth="1"/>
    <col min="13340" max="13350" width="6.625" style="138" customWidth="1"/>
    <col min="13351" max="13351" width="6.5" style="138" customWidth="1"/>
    <col min="13352" max="13352" width="5.25" style="138" customWidth="1"/>
    <col min="13353" max="13353" width="6.375" style="138" customWidth="1"/>
    <col min="13354" max="13354" width="10.125" style="138" customWidth="1"/>
    <col min="13355" max="13355" width="7.5" style="138" customWidth="1"/>
    <col min="13356" max="13356" width="6.125" style="138" customWidth="1"/>
    <col min="13357" max="13357" width="8.625" style="138" customWidth="1"/>
    <col min="13358" max="13358" width="5.75" style="138" customWidth="1"/>
    <col min="13359" max="13359" width="9.375" style="138" customWidth="1"/>
    <col min="13360" max="13360" width="6.125" style="138" customWidth="1"/>
    <col min="13361" max="13361" width="9.125" style="138" customWidth="1"/>
    <col min="13362" max="13362" width="5" style="138" customWidth="1"/>
    <col min="13363" max="13363" width="5.125" style="138" customWidth="1"/>
    <col min="13364" max="13364" width="3.5" style="138" customWidth="1"/>
    <col min="13365" max="13365" width="5.5" style="138" customWidth="1"/>
    <col min="13366" max="13367" width="9.625" style="138"/>
    <col min="13368" max="13368" width="5.875" style="138" customWidth="1"/>
    <col min="13369" max="13568" width="9.625" style="138"/>
    <col min="13569" max="13569" width="6.625" style="138" customWidth="1"/>
    <col min="13570" max="13570" width="7.875" style="138" customWidth="1"/>
    <col min="13571" max="13571" width="5.375" style="138" customWidth="1"/>
    <col min="13572" max="13572" width="5.75" style="138" customWidth="1"/>
    <col min="13573" max="13573" width="6.75" style="138" customWidth="1"/>
    <col min="13574" max="13574" width="7.5" style="138" customWidth="1"/>
    <col min="13575" max="13575" width="7.625" style="138" customWidth="1"/>
    <col min="13576" max="13576" width="7.875" style="138" customWidth="1"/>
    <col min="13577" max="13577" width="7.625" style="138" customWidth="1"/>
    <col min="13578" max="13578" width="8.125" style="138" customWidth="1"/>
    <col min="13579" max="13579" width="7.75" style="138" customWidth="1"/>
    <col min="13580" max="13581" width="8.125" style="138" customWidth="1"/>
    <col min="13582" max="13582" width="7.75" style="138" customWidth="1"/>
    <col min="13583" max="13585" width="8.25" style="138" bestFit="1" customWidth="1"/>
    <col min="13586" max="13586" width="6.75" style="138" customWidth="1"/>
    <col min="13587" max="13589" width="8.25" style="138" bestFit="1" customWidth="1"/>
    <col min="13590" max="13590" width="6.875" style="138" customWidth="1"/>
    <col min="13591" max="13591" width="5.625" style="138" customWidth="1"/>
    <col min="13592" max="13592" width="6.375" style="138" customWidth="1"/>
    <col min="13593" max="13593" width="5.75" style="138" customWidth="1"/>
    <col min="13594" max="13594" width="9.125" style="138" customWidth="1"/>
    <col min="13595" max="13595" width="6" style="138" customWidth="1"/>
    <col min="13596" max="13606" width="6.625" style="138" customWidth="1"/>
    <col min="13607" max="13607" width="6.5" style="138" customWidth="1"/>
    <col min="13608" max="13608" width="5.25" style="138" customWidth="1"/>
    <col min="13609" max="13609" width="6.375" style="138" customWidth="1"/>
    <col min="13610" max="13610" width="10.125" style="138" customWidth="1"/>
    <col min="13611" max="13611" width="7.5" style="138" customWidth="1"/>
    <col min="13612" max="13612" width="6.125" style="138" customWidth="1"/>
    <col min="13613" max="13613" width="8.625" style="138" customWidth="1"/>
    <col min="13614" max="13614" width="5.75" style="138" customWidth="1"/>
    <col min="13615" max="13615" width="9.375" style="138" customWidth="1"/>
    <col min="13616" max="13616" width="6.125" style="138" customWidth="1"/>
    <col min="13617" max="13617" width="9.125" style="138" customWidth="1"/>
    <col min="13618" max="13618" width="5" style="138" customWidth="1"/>
    <col min="13619" max="13619" width="5.125" style="138" customWidth="1"/>
    <col min="13620" max="13620" width="3.5" style="138" customWidth="1"/>
    <col min="13621" max="13621" width="5.5" style="138" customWidth="1"/>
    <col min="13622" max="13623" width="9.625" style="138"/>
    <col min="13624" max="13624" width="5.875" style="138" customWidth="1"/>
    <col min="13625" max="13824" width="9.625" style="138"/>
    <col min="13825" max="13825" width="6.625" style="138" customWidth="1"/>
    <col min="13826" max="13826" width="7.875" style="138" customWidth="1"/>
    <col min="13827" max="13827" width="5.375" style="138" customWidth="1"/>
    <col min="13828" max="13828" width="5.75" style="138" customWidth="1"/>
    <col min="13829" max="13829" width="6.75" style="138" customWidth="1"/>
    <col min="13830" max="13830" width="7.5" style="138" customWidth="1"/>
    <col min="13831" max="13831" width="7.625" style="138" customWidth="1"/>
    <col min="13832" max="13832" width="7.875" style="138" customWidth="1"/>
    <col min="13833" max="13833" width="7.625" style="138" customWidth="1"/>
    <col min="13834" max="13834" width="8.125" style="138" customWidth="1"/>
    <col min="13835" max="13835" width="7.75" style="138" customWidth="1"/>
    <col min="13836" max="13837" width="8.125" style="138" customWidth="1"/>
    <col min="13838" max="13838" width="7.75" style="138" customWidth="1"/>
    <col min="13839" max="13841" width="8.25" style="138" bestFit="1" customWidth="1"/>
    <col min="13842" max="13842" width="6.75" style="138" customWidth="1"/>
    <col min="13843" max="13845" width="8.25" style="138" bestFit="1" customWidth="1"/>
    <col min="13846" max="13846" width="6.875" style="138" customWidth="1"/>
    <col min="13847" max="13847" width="5.625" style="138" customWidth="1"/>
    <col min="13848" max="13848" width="6.375" style="138" customWidth="1"/>
    <col min="13849" max="13849" width="5.75" style="138" customWidth="1"/>
    <col min="13850" max="13850" width="9.125" style="138" customWidth="1"/>
    <col min="13851" max="13851" width="6" style="138" customWidth="1"/>
    <col min="13852" max="13862" width="6.625" style="138" customWidth="1"/>
    <col min="13863" max="13863" width="6.5" style="138" customWidth="1"/>
    <col min="13864" max="13864" width="5.25" style="138" customWidth="1"/>
    <col min="13865" max="13865" width="6.375" style="138" customWidth="1"/>
    <col min="13866" max="13866" width="10.125" style="138" customWidth="1"/>
    <col min="13867" max="13867" width="7.5" style="138" customWidth="1"/>
    <col min="13868" max="13868" width="6.125" style="138" customWidth="1"/>
    <col min="13869" max="13869" width="8.625" style="138" customWidth="1"/>
    <col min="13870" max="13870" width="5.75" style="138" customWidth="1"/>
    <col min="13871" max="13871" width="9.375" style="138" customWidth="1"/>
    <col min="13872" max="13872" width="6.125" style="138" customWidth="1"/>
    <col min="13873" max="13873" width="9.125" style="138" customWidth="1"/>
    <col min="13874" max="13874" width="5" style="138" customWidth="1"/>
    <col min="13875" max="13875" width="5.125" style="138" customWidth="1"/>
    <col min="13876" max="13876" width="3.5" style="138" customWidth="1"/>
    <col min="13877" max="13877" width="5.5" style="138" customWidth="1"/>
    <col min="13878" max="13879" width="9.625" style="138"/>
    <col min="13880" max="13880" width="5.875" style="138" customWidth="1"/>
    <col min="13881" max="14080" width="9.625" style="138"/>
    <col min="14081" max="14081" width="6.625" style="138" customWidth="1"/>
    <col min="14082" max="14082" width="7.875" style="138" customWidth="1"/>
    <col min="14083" max="14083" width="5.375" style="138" customWidth="1"/>
    <col min="14084" max="14084" width="5.75" style="138" customWidth="1"/>
    <col min="14085" max="14085" width="6.75" style="138" customWidth="1"/>
    <col min="14086" max="14086" width="7.5" style="138" customWidth="1"/>
    <col min="14087" max="14087" width="7.625" style="138" customWidth="1"/>
    <col min="14088" max="14088" width="7.875" style="138" customWidth="1"/>
    <col min="14089" max="14089" width="7.625" style="138" customWidth="1"/>
    <col min="14090" max="14090" width="8.125" style="138" customWidth="1"/>
    <col min="14091" max="14091" width="7.75" style="138" customWidth="1"/>
    <col min="14092" max="14093" width="8.125" style="138" customWidth="1"/>
    <col min="14094" max="14094" width="7.75" style="138" customWidth="1"/>
    <col min="14095" max="14097" width="8.25" style="138" bestFit="1" customWidth="1"/>
    <col min="14098" max="14098" width="6.75" style="138" customWidth="1"/>
    <col min="14099" max="14101" width="8.25" style="138" bestFit="1" customWidth="1"/>
    <col min="14102" max="14102" width="6.875" style="138" customWidth="1"/>
    <col min="14103" max="14103" width="5.625" style="138" customWidth="1"/>
    <col min="14104" max="14104" width="6.375" style="138" customWidth="1"/>
    <col min="14105" max="14105" width="5.75" style="138" customWidth="1"/>
    <col min="14106" max="14106" width="9.125" style="138" customWidth="1"/>
    <col min="14107" max="14107" width="6" style="138" customWidth="1"/>
    <col min="14108" max="14118" width="6.625" style="138" customWidth="1"/>
    <col min="14119" max="14119" width="6.5" style="138" customWidth="1"/>
    <col min="14120" max="14120" width="5.25" style="138" customWidth="1"/>
    <col min="14121" max="14121" width="6.375" style="138" customWidth="1"/>
    <col min="14122" max="14122" width="10.125" style="138" customWidth="1"/>
    <col min="14123" max="14123" width="7.5" style="138" customWidth="1"/>
    <col min="14124" max="14124" width="6.125" style="138" customWidth="1"/>
    <col min="14125" max="14125" width="8.625" style="138" customWidth="1"/>
    <col min="14126" max="14126" width="5.75" style="138" customWidth="1"/>
    <col min="14127" max="14127" width="9.375" style="138" customWidth="1"/>
    <col min="14128" max="14128" width="6.125" style="138" customWidth="1"/>
    <col min="14129" max="14129" width="9.125" style="138" customWidth="1"/>
    <col min="14130" max="14130" width="5" style="138" customWidth="1"/>
    <col min="14131" max="14131" width="5.125" style="138" customWidth="1"/>
    <col min="14132" max="14132" width="3.5" style="138" customWidth="1"/>
    <col min="14133" max="14133" width="5.5" style="138" customWidth="1"/>
    <col min="14134" max="14135" width="9.625" style="138"/>
    <col min="14136" max="14136" width="5.875" style="138" customWidth="1"/>
    <col min="14137" max="14336" width="9.625" style="138"/>
    <col min="14337" max="14337" width="6.625" style="138" customWidth="1"/>
    <col min="14338" max="14338" width="7.875" style="138" customWidth="1"/>
    <col min="14339" max="14339" width="5.375" style="138" customWidth="1"/>
    <col min="14340" max="14340" width="5.75" style="138" customWidth="1"/>
    <col min="14341" max="14341" width="6.75" style="138" customWidth="1"/>
    <col min="14342" max="14342" width="7.5" style="138" customWidth="1"/>
    <col min="14343" max="14343" width="7.625" style="138" customWidth="1"/>
    <col min="14344" max="14344" width="7.875" style="138" customWidth="1"/>
    <col min="14345" max="14345" width="7.625" style="138" customWidth="1"/>
    <col min="14346" max="14346" width="8.125" style="138" customWidth="1"/>
    <col min="14347" max="14347" width="7.75" style="138" customWidth="1"/>
    <col min="14348" max="14349" width="8.125" style="138" customWidth="1"/>
    <col min="14350" max="14350" width="7.75" style="138" customWidth="1"/>
    <col min="14351" max="14353" width="8.25" style="138" bestFit="1" customWidth="1"/>
    <col min="14354" max="14354" width="6.75" style="138" customWidth="1"/>
    <col min="14355" max="14357" width="8.25" style="138" bestFit="1" customWidth="1"/>
    <col min="14358" max="14358" width="6.875" style="138" customWidth="1"/>
    <col min="14359" max="14359" width="5.625" style="138" customWidth="1"/>
    <col min="14360" max="14360" width="6.375" style="138" customWidth="1"/>
    <col min="14361" max="14361" width="5.75" style="138" customWidth="1"/>
    <col min="14362" max="14362" width="9.125" style="138" customWidth="1"/>
    <col min="14363" max="14363" width="6" style="138" customWidth="1"/>
    <col min="14364" max="14374" width="6.625" style="138" customWidth="1"/>
    <col min="14375" max="14375" width="6.5" style="138" customWidth="1"/>
    <col min="14376" max="14376" width="5.25" style="138" customWidth="1"/>
    <col min="14377" max="14377" width="6.375" style="138" customWidth="1"/>
    <col min="14378" max="14378" width="10.125" style="138" customWidth="1"/>
    <col min="14379" max="14379" width="7.5" style="138" customWidth="1"/>
    <col min="14380" max="14380" width="6.125" style="138" customWidth="1"/>
    <col min="14381" max="14381" width="8.625" style="138" customWidth="1"/>
    <col min="14382" max="14382" width="5.75" style="138" customWidth="1"/>
    <col min="14383" max="14383" width="9.375" style="138" customWidth="1"/>
    <col min="14384" max="14384" width="6.125" style="138" customWidth="1"/>
    <col min="14385" max="14385" width="9.125" style="138" customWidth="1"/>
    <col min="14386" max="14386" width="5" style="138" customWidth="1"/>
    <col min="14387" max="14387" width="5.125" style="138" customWidth="1"/>
    <col min="14388" max="14388" width="3.5" style="138" customWidth="1"/>
    <col min="14389" max="14389" width="5.5" style="138" customWidth="1"/>
    <col min="14390" max="14391" width="9.625" style="138"/>
    <col min="14392" max="14392" width="5.875" style="138" customWidth="1"/>
    <col min="14393" max="14592" width="9.625" style="138"/>
    <col min="14593" max="14593" width="6.625" style="138" customWidth="1"/>
    <col min="14594" max="14594" width="7.875" style="138" customWidth="1"/>
    <col min="14595" max="14595" width="5.375" style="138" customWidth="1"/>
    <col min="14596" max="14596" width="5.75" style="138" customWidth="1"/>
    <col min="14597" max="14597" width="6.75" style="138" customWidth="1"/>
    <col min="14598" max="14598" width="7.5" style="138" customWidth="1"/>
    <col min="14599" max="14599" width="7.625" style="138" customWidth="1"/>
    <col min="14600" max="14600" width="7.875" style="138" customWidth="1"/>
    <col min="14601" max="14601" width="7.625" style="138" customWidth="1"/>
    <col min="14602" max="14602" width="8.125" style="138" customWidth="1"/>
    <col min="14603" max="14603" width="7.75" style="138" customWidth="1"/>
    <col min="14604" max="14605" width="8.125" style="138" customWidth="1"/>
    <col min="14606" max="14606" width="7.75" style="138" customWidth="1"/>
    <col min="14607" max="14609" width="8.25" style="138" bestFit="1" customWidth="1"/>
    <col min="14610" max="14610" width="6.75" style="138" customWidth="1"/>
    <col min="14611" max="14613" width="8.25" style="138" bestFit="1" customWidth="1"/>
    <col min="14614" max="14614" width="6.875" style="138" customWidth="1"/>
    <col min="14615" max="14615" width="5.625" style="138" customWidth="1"/>
    <col min="14616" max="14616" width="6.375" style="138" customWidth="1"/>
    <col min="14617" max="14617" width="5.75" style="138" customWidth="1"/>
    <col min="14618" max="14618" width="9.125" style="138" customWidth="1"/>
    <col min="14619" max="14619" width="6" style="138" customWidth="1"/>
    <col min="14620" max="14630" width="6.625" style="138" customWidth="1"/>
    <col min="14631" max="14631" width="6.5" style="138" customWidth="1"/>
    <col min="14632" max="14632" width="5.25" style="138" customWidth="1"/>
    <col min="14633" max="14633" width="6.375" style="138" customWidth="1"/>
    <col min="14634" max="14634" width="10.125" style="138" customWidth="1"/>
    <col min="14635" max="14635" width="7.5" style="138" customWidth="1"/>
    <col min="14636" max="14636" width="6.125" style="138" customWidth="1"/>
    <col min="14637" max="14637" width="8.625" style="138" customWidth="1"/>
    <col min="14638" max="14638" width="5.75" style="138" customWidth="1"/>
    <col min="14639" max="14639" width="9.375" style="138" customWidth="1"/>
    <col min="14640" max="14640" width="6.125" style="138" customWidth="1"/>
    <col min="14641" max="14641" width="9.125" style="138" customWidth="1"/>
    <col min="14642" max="14642" width="5" style="138" customWidth="1"/>
    <col min="14643" max="14643" width="5.125" style="138" customWidth="1"/>
    <col min="14644" max="14644" width="3.5" style="138" customWidth="1"/>
    <col min="14645" max="14645" width="5.5" style="138" customWidth="1"/>
    <col min="14646" max="14647" width="9.625" style="138"/>
    <col min="14648" max="14648" width="5.875" style="138" customWidth="1"/>
    <col min="14649" max="14848" width="9.625" style="138"/>
    <col min="14849" max="14849" width="6.625" style="138" customWidth="1"/>
    <col min="14850" max="14850" width="7.875" style="138" customWidth="1"/>
    <col min="14851" max="14851" width="5.375" style="138" customWidth="1"/>
    <col min="14852" max="14852" width="5.75" style="138" customWidth="1"/>
    <col min="14853" max="14853" width="6.75" style="138" customWidth="1"/>
    <col min="14854" max="14854" width="7.5" style="138" customWidth="1"/>
    <col min="14855" max="14855" width="7.625" style="138" customWidth="1"/>
    <col min="14856" max="14856" width="7.875" style="138" customWidth="1"/>
    <col min="14857" max="14857" width="7.625" style="138" customWidth="1"/>
    <col min="14858" max="14858" width="8.125" style="138" customWidth="1"/>
    <col min="14859" max="14859" width="7.75" style="138" customWidth="1"/>
    <col min="14860" max="14861" width="8.125" style="138" customWidth="1"/>
    <col min="14862" max="14862" width="7.75" style="138" customWidth="1"/>
    <col min="14863" max="14865" width="8.25" style="138" bestFit="1" customWidth="1"/>
    <col min="14866" max="14866" width="6.75" style="138" customWidth="1"/>
    <col min="14867" max="14869" width="8.25" style="138" bestFit="1" customWidth="1"/>
    <col min="14870" max="14870" width="6.875" style="138" customWidth="1"/>
    <col min="14871" max="14871" width="5.625" style="138" customWidth="1"/>
    <col min="14872" max="14872" width="6.375" style="138" customWidth="1"/>
    <col min="14873" max="14873" width="5.75" style="138" customWidth="1"/>
    <col min="14874" max="14874" width="9.125" style="138" customWidth="1"/>
    <col min="14875" max="14875" width="6" style="138" customWidth="1"/>
    <col min="14876" max="14886" width="6.625" style="138" customWidth="1"/>
    <col min="14887" max="14887" width="6.5" style="138" customWidth="1"/>
    <col min="14888" max="14888" width="5.25" style="138" customWidth="1"/>
    <col min="14889" max="14889" width="6.375" style="138" customWidth="1"/>
    <col min="14890" max="14890" width="10.125" style="138" customWidth="1"/>
    <col min="14891" max="14891" width="7.5" style="138" customWidth="1"/>
    <col min="14892" max="14892" width="6.125" style="138" customWidth="1"/>
    <col min="14893" max="14893" width="8.625" style="138" customWidth="1"/>
    <col min="14894" max="14894" width="5.75" style="138" customWidth="1"/>
    <col min="14895" max="14895" width="9.375" style="138" customWidth="1"/>
    <col min="14896" max="14896" width="6.125" style="138" customWidth="1"/>
    <col min="14897" max="14897" width="9.125" style="138" customWidth="1"/>
    <col min="14898" max="14898" width="5" style="138" customWidth="1"/>
    <col min="14899" max="14899" width="5.125" style="138" customWidth="1"/>
    <col min="14900" max="14900" width="3.5" style="138" customWidth="1"/>
    <col min="14901" max="14901" width="5.5" style="138" customWidth="1"/>
    <col min="14902" max="14903" width="9.625" style="138"/>
    <col min="14904" max="14904" width="5.875" style="138" customWidth="1"/>
    <col min="14905" max="15104" width="9.625" style="138"/>
    <col min="15105" max="15105" width="6.625" style="138" customWidth="1"/>
    <col min="15106" max="15106" width="7.875" style="138" customWidth="1"/>
    <col min="15107" max="15107" width="5.375" style="138" customWidth="1"/>
    <col min="15108" max="15108" width="5.75" style="138" customWidth="1"/>
    <col min="15109" max="15109" width="6.75" style="138" customWidth="1"/>
    <col min="15110" max="15110" width="7.5" style="138" customWidth="1"/>
    <col min="15111" max="15111" width="7.625" style="138" customWidth="1"/>
    <col min="15112" max="15112" width="7.875" style="138" customWidth="1"/>
    <col min="15113" max="15113" width="7.625" style="138" customWidth="1"/>
    <col min="15114" max="15114" width="8.125" style="138" customWidth="1"/>
    <col min="15115" max="15115" width="7.75" style="138" customWidth="1"/>
    <col min="15116" max="15117" width="8.125" style="138" customWidth="1"/>
    <col min="15118" max="15118" width="7.75" style="138" customWidth="1"/>
    <col min="15119" max="15121" width="8.25" style="138" bestFit="1" customWidth="1"/>
    <col min="15122" max="15122" width="6.75" style="138" customWidth="1"/>
    <col min="15123" max="15125" width="8.25" style="138" bestFit="1" customWidth="1"/>
    <col min="15126" max="15126" width="6.875" style="138" customWidth="1"/>
    <col min="15127" max="15127" width="5.625" style="138" customWidth="1"/>
    <col min="15128" max="15128" width="6.375" style="138" customWidth="1"/>
    <col min="15129" max="15129" width="5.75" style="138" customWidth="1"/>
    <col min="15130" max="15130" width="9.125" style="138" customWidth="1"/>
    <col min="15131" max="15131" width="6" style="138" customWidth="1"/>
    <col min="15132" max="15142" width="6.625" style="138" customWidth="1"/>
    <col min="15143" max="15143" width="6.5" style="138" customWidth="1"/>
    <col min="15144" max="15144" width="5.25" style="138" customWidth="1"/>
    <col min="15145" max="15145" width="6.375" style="138" customWidth="1"/>
    <col min="15146" max="15146" width="10.125" style="138" customWidth="1"/>
    <col min="15147" max="15147" width="7.5" style="138" customWidth="1"/>
    <col min="15148" max="15148" width="6.125" style="138" customWidth="1"/>
    <col min="15149" max="15149" width="8.625" style="138" customWidth="1"/>
    <col min="15150" max="15150" width="5.75" style="138" customWidth="1"/>
    <col min="15151" max="15151" width="9.375" style="138" customWidth="1"/>
    <col min="15152" max="15152" width="6.125" style="138" customWidth="1"/>
    <col min="15153" max="15153" width="9.125" style="138" customWidth="1"/>
    <col min="15154" max="15154" width="5" style="138" customWidth="1"/>
    <col min="15155" max="15155" width="5.125" style="138" customWidth="1"/>
    <col min="15156" max="15156" width="3.5" style="138" customWidth="1"/>
    <col min="15157" max="15157" width="5.5" style="138" customWidth="1"/>
    <col min="15158" max="15159" width="9.625" style="138"/>
    <col min="15160" max="15160" width="5.875" style="138" customWidth="1"/>
    <col min="15161" max="15360" width="9.625" style="138"/>
    <col min="15361" max="15361" width="6.625" style="138" customWidth="1"/>
    <col min="15362" max="15362" width="7.875" style="138" customWidth="1"/>
    <col min="15363" max="15363" width="5.375" style="138" customWidth="1"/>
    <col min="15364" max="15364" width="5.75" style="138" customWidth="1"/>
    <col min="15365" max="15365" width="6.75" style="138" customWidth="1"/>
    <col min="15366" max="15366" width="7.5" style="138" customWidth="1"/>
    <col min="15367" max="15367" width="7.625" style="138" customWidth="1"/>
    <col min="15368" max="15368" width="7.875" style="138" customWidth="1"/>
    <col min="15369" max="15369" width="7.625" style="138" customWidth="1"/>
    <col min="15370" max="15370" width="8.125" style="138" customWidth="1"/>
    <col min="15371" max="15371" width="7.75" style="138" customWidth="1"/>
    <col min="15372" max="15373" width="8.125" style="138" customWidth="1"/>
    <col min="15374" max="15374" width="7.75" style="138" customWidth="1"/>
    <col min="15375" max="15377" width="8.25" style="138" bestFit="1" customWidth="1"/>
    <col min="15378" max="15378" width="6.75" style="138" customWidth="1"/>
    <col min="15379" max="15381" width="8.25" style="138" bestFit="1" customWidth="1"/>
    <col min="15382" max="15382" width="6.875" style="138" customWidth="1"/>
    <col min="15383" max="15383" width="5.625" style="138" customWidth="1"/>
    <col min="15384" max="15384" width="6.375" style="138" customWidth="1"/>
    <col min="15385" max="15385" width="5.75" style="138" customWidth="1"/>
    <col min="15386" max="15386" width="9.125" style="138" customWidth="1"/>
    <col min="15387" max="15387" width="6" style="138" customWidth="1"/>
    <col min="15388" max="15398" width="6.625" style="138" customWidth="1"/>
    <col min="15399" max="15399" width="6.5" style="138" customWidth="1"/>
    <col min="15400" max="15400" width="5.25" style="138" customWidth="1"/>
    <col min="15401" max="15401" width="6.375" style="138" customWidth="1"/>
    <col min="15402" max="15402" width="10.125" style="138" customWidth="1"/>
    <col min="15403" max="15403" width="7.5" style="138" customWidth="1"/>
    <col min="15404" max="15404" width="6.125" style="138" customWidth="1"/>
    <col min="15405" max="15405" width="8.625" style="138" customWidth="1"/>
    <col min="15406" max="15406" width="5.75" style="138" customWidth="1"/>
    <col min="15407" max="15407" width="9.375" style="138" customWidth="1"/>
    <col min="15408" max="15408" width="6.125" style="138" customWidth="1"/>
    <col min="15409" max="15409" width="9.125" style="138" customWidth="1"/>
    <col min="15410" max="15410" width="5" style="138" customWidth="1"/>
    <col min="15411" max="15411" width="5.125" style="138" customWidth="1"/>
    <col min="15412" max="15412" width="3.5" style="138" customWidth="1"/>
    <col min="15413" max="15413" width="5.5" style="138" customWidth="1"/>
    <col min="15414" max="15415" width="9.625" style="138"/>
    <col min="15416" max="15416" width="5.875" style="138" customWidth="1"/>
    <col min="15417" max="15616" width="9.625" style="138"/>
    <col min="15617" max="15617" width="6.625" style="138" customWidth="1"/>
    <col min="15618" max="15618" width="7.875" style="138" customWidth="1"/>
    <col min="15619" max="15619" width="5.375" style="138" customWidth="1"/>
    <col min="15620" max="15620" width="5.75" style="138" customWidth="1"/>
    <col min="15621" max="15621" width="6.75" style="138" customWidth="1"/>
    <col min="15622" max="15622" width="7.5" style="138" customWidth="1"/>
    <col min="15623" max="15623" width="7.625" style="138" customWidth="1"/>
    <col min="15624" max="15624" width="7.875" style="138" customWidth="1"/>
    <col min="15625" max="15625" width="7.625" style="138" customWidth="1"/>
    <col min="15626" max="15626" width="8.125" style="138" customWidth="1"/>
    <col min="15627" max="15627" width="7.75" style="138" customWidth="1"/>
    <col min="15628" max="15629" width="8.125" style="138" customWidth="1"/>
    <col min="15630" max="15630" width="7.75" style="138" customWidth="1"/>
    <col min="15631" max="15633" width="8.25" style="138" bestFit="1" customWidth="1"/>
    <col min="15634" max="15634" width="6.75" style="138" customWidth="1"/>
    <col min="15635" max="15637" width="8.25" style="138" bestFit="1" customWidth="1"/>
    <col min="15638" max="15638" width="6.875" style="138" customWidth="1"/>
    <col min="15639" max="15639" width="5.625" style="138" customWidth="1"/>
    <col min="15640" max="15640" width="6.375" style="138" customWidth="1"/>
    <col min="15641" max="15641" width="5.75" style="138" customWidth="1"/>
    <col min="15642" max="15642" width="9.125" style="138" customWidth="1"/>
    <col min="15643" max="15643" width="6" style="138" customWidth="1"/>
    <col min="15644" max="15654" width="6.625" style="138" customWidth="1"/>
    <col min="15655" max="15655" width="6.5" style="138" customWidth="1"/>
    <col min="15656" max="15656" width="5.25" style="138" customWidth="1"/>
    <col min="15657" max="15657" width="6.375" style="138" customWidth="1"/>
    <col min="15658" max="15658" width="10.125" style="138" customWidth="1"/>
    <col min="15659" max="15659" width="7.5" style="138" customWidth="1"/>
    <col min="15660" max="15660" width="6.125" style="138" customWidth="1"/>
    <col min="15661" max="15661" width="8.625" style="138" customWidth="1"/>
    <col min="15662" max="15662" width="5.75" style="138" customWidth="1"/>
    <col min="15663" max="15663" width="9.375" style="138" customWidth="1"/>
    <col min="15664" max="15664" width="6.125" style="138" customWidth="1"/>
    <col min="15665" max="15665" width="9.125" style="138" customWidth="1"/>
    <col min="15666" max="15666" width="5" style="138" customWidth="1"/>
    <col min="15667" max="15667" width="5.125" style="138" customWidth="1"/>
    <col min="15668" max="15668" width="3.5" style="138" customWidth="1"/>
    <col min="15669" max="15669" width="5.5" style="138" customWidth="1"/>
    <col min="15670" max="15671" width="9.625" style="138"/>
    <col min="15672" max="15672" width="5.875" style="138" customWidth="1"/>
    <col min="15673" max="15872" width="9.625" style="138"/>
    <col min="15873" max="15873" width="6.625" style="138" customWidth="1"/>
    <col min="15874" max="15874" width="7.875" style="138" customWidth="1"/>
    <col min="15875" max="15875" width="5.375" style="138" customWidth="1"/>
    <col min="15876" max="15876" width="5.75" style="138" customWidth="1"/>
    <col min="15877" max="15877" width="6.75" style="138" customWidth="1"/>
    <col min="15878" max="15878" width="7.5" style="138" customWidth="1"/>
    <col min="15879" max="15879" width="7.625" style="138" customWidth="1"/>
    <col min="15880" max="15880" width="7.875" style="138" customWidth="1"/>
    <col min="15881" max="15881" width="7.625" style="138" customWidth="1"/>
    <col min="15882" max="15882" width="8.125" style="138" customWidth="1"/>
    <col min="15883" max="15883" width="7.75" style="138" customWidth="1"/>
    <col min="15884" max="15885" width="8.125" style="138" customWidth="1"/>
    <col min="15886" max="15886" width="7.75" style="138" customWidth="1"/>
    <col min="15887" max="15889" width="8.25" style="138" bestFit="1" customWidth="1"/>
    <col min="15890" max="15890" width="6.75" style="138" customWidth="1"/>
    <col min="15891" max="15893" width="8.25" style="138" bestFit="1" customWidth="1"/>
    <col min="15894" max="15894" width="6.875" style="138" customWidth="1"/>
    <col min="15895" max="15895" width="5.625" style="138" customWidth="1"/>
    <col min="15896" max="15896" width="6.375" style="138" customWidth="1"/>
    <col min="15897" max="15897" width="5.75" style="138" customWidth="1"/>
    <col min="15898" max="15898" width="9.125" style="138" customWidth="1"/>
    <col min="15899" max="15899" width="6" style="138" customWidth="1"/>
    <col min="15900" max="15910" width="6.625" style="138" customWidth="1"/>
    <col min="15911" max="15911" width="6.5" style="138" customWidth="1"/>
    <col min="15912" max="15912" width="5.25" style="138" customWidth="1"/>
    <col min="15913" max="15913" width="6.375" style="138" customWidth="1"/>
    <col min="15914" max="15914" width="10.125" style="138" customWidth="1"/>
    <col min="15915" max="15915" width="7.5" style="138" customWidth="1"/>
    <col min="15916" max="15916" width="6.125" style="138" customWidth="1"/>
    <col min="15917" max="15917" width="8.625" style="138" customWidth="1"/>
    <col min="15918" max="15918" width="5.75" style="138" customWidth="1"/>
    <col min="15919" max="15919" width="9.375" style="138" customWidth="1"/>
    <col min="15920" max="15920" width="6.125" style="138" customWidth="1"/>
    <col min="15921" max="15921" width="9.125" style="138" customWidth="1"/>
    <col min="15922" max="15922" width="5" style="138" customWidth="1"/>
    <col min="15923" max="15923" width="5.125" style="138" customWidth="1"/>
    <col min="15924" max="15924" width="3.5" style="138" customWidth="1"/>
    <col min="15925" max="15925" width="5.5" style="138" customWidth="1"/>
    <col min="15926" max="15927" width="9.625" style="138"/>
    <col min="15928" max="15928" width="5.875" style="138" customWidth="1"/>
    <col min="15929" max="16128" width="9.625" style="138"/>
    <col min="16129" max="16129" width="6.625" style="138" customWidth="1"/>
    <col min="16130" max="16130" width="7.875" style="138" customWidth="1"/>
    <col min="16131" max="16131" width="5.375" style="138" customWidth="1"/>
    <col min="16132" max="16132" width="5.75" style="138" customWidth="1"/>
    <col min="16133" max="16133" width="6.75" style="138" customWidth="1"/>
    <col min="16134" max="16134" width="7.5" style="138" customWidth="1"/>
    <col min="16135" max="16135" width="7.625" style="138" customWidth="1"/>
    <col min="16136" max="16136" width="7.875" style="138" customWidth="1"/>
    <col min="16137" max="16137" width="7.625" style="138" customWidth="1"/>
    <col min="16138" max="16138" width="8.125" style="138" customWidth="1"/>
    <col min="16139" max="16139" width="7.75" style="138" customWidth="1"/>
    <col min="16140" max="16141" width="8.125" style="138" customWidth="1"/>
    <col min="16142" max="16142" width="7.75" style="138" customWidth="1"/>
    <col min="16143" max="16145" width="8.25" style="138" bestFit="1" customWidth="1"/>
    <col min="16146" max="16146" width="6.75" style="138" customWidth="1"/>
    <col min="16147" max="16149" width="8.25" style="138" bestFit="1" customWidth="1"/>
    <col min="16150" max="16150" width="6.875" style="138" customWidth="1"/>
    <col min="16151" max="16151" width="5.625" style="138" customWidth="1"/>
    <col min="16152" max="16152" width="6.375" style="138" customWidth="1"/>
    <col min="16153" max="16153" width="5.75" style="138" customWidth="1"/>
    <col min="16154" max="16154" width="9.125" style="138" customWidth="1"/>
    <col min="16155" max="16155" width="6" style="138" customWidth="1"/>
    <col min="16156" max="16166" width="6.625" style="138" customWidth="1"/>
    <col min="16167" max="16167" width="6.5" style="138" customWidth="1"/>
    <col min="16168" max="16168" width="5.25" style="138" customWidth="1"/>
    <col min="16169" max="16169" width="6.375" style="138" customWidth="1"/>
    <col min="16170" max="16170" width="10.125" style="138" customWidth="1"/>
    <col min="16171" max="16171" width="7.5" style="138" customWidth="1"/>
    <col min="16172" max="16172" width="6.125" style="138" customWidth="1"/>
    <col min="16173" max="16173" width="8.625" style="138" customWidth="1"/>
    <col min="16174" max="16174" width="5.75" style="138" customWidth="1"/>
    <col min="16175" max="16175" width="9.375" style="138" customWidth="1"/>
    <col min="16176" max="16176" width="6.125" style="138" customWidth="1"/>
    <col min="16177" max="16177" width="9.125" style="138" customWidth="1"/>
    <col min="16178" max="16178" width="5" style="138" customWidth="1"/>
    <col min="16179" max="16179" width="5.125" style="138" customWidth="1"/>
    <col min="16180" max="16180" width="3.5" style="138" customWidth="1"/>
    <col min="16181" max="16181" width="5.5" style="138" customWidth="1"/>
    <col min="16182" max="16183" width="9.625" style="138"/>
    <col min="16184" max="16184" width="5.875" style="138" customWidth="1"/>
    <col min="16185" max="16384" width="9.625" style="138"/>
  </cols>
  <sheetData>
    <row r="1" spans="1:56" x14ac:dyDescent="0.2">
      <c r="A1" s="306" t="s">
        <v>0</v>
      </c>
      <c r="B1" s="306"/>
      <c r="C1" s="306"/>
      <c r="D1" s="306"/>
      <c r="E1" s="306"/>
      <c r="F1" s="306"/>
      <c r="G1" s="306"/>
      <c r="H1" s="306"/>
      <c r="I1" s="306"/>
      <c r="J1" s="306"/>
      <c r="K1" s="306"/>
      <c r="L1" s="306"/>
      <c r="M1" s="306"/>
      <c r="N1" s="306"/>
      <c r="O1" s="306"/>
      <c r="P1" s="306"/>
      <c r="Q1" s="306"/>
      <c r="R1" s="306"/>
      <c r="S1" s="306"/>
      <c r="T1" s="306"/>
      <c r="U1" s="306"/>
      <c r="V1" s="306"/>
      <c r="W1" s="306"/>
      <c r="X1" s="306"/>
      <c r="Y1" s="306"/>
      <c r="Z1" s="306"/>
      <c r="AA1" s="306"/>
      <c r="AB1" s="306"/>
      <c r="AC1" s="306"/>
      <c r="AD1" s="306"/>
      <c r="AE1" s="306"/>
      <c r="AF1" s="306"/>
      <c r="AG1" s="306"/>
      <c r="AH1" s="306"/>
      <c r="AI1" s="306"/>
      <c r="AJ1" s="306"/>
      <c r="AK1" s="306"/>
      <c r="AL1" s="306"/>
      <c r="AM1" s="306"/>
      <c r="AN1" s="306"/>
      <c r="AO1" s="306"/>
      <c r="AP1" s="306"/>
      <c r="AQ1" s="306"/>
      <c r="AR1" s="306"/>
      <c r="AS1" s="306"/>
      <c r="AT1" s="306"/>
      <c r="AU1" s="306"/>
      <c r="AV1" s="306"/>
      <c r="AW1" s="306"/>
      <c r="AX1" s="306"/>
      <c r="AY1" s="306"/>
      <c r="AZ1" s="306"/>
      <c r="BA1" s="306"/>
    </row>
    <row r="2" spans="1:56" x14ac:dyDescent="0.2">
      <c r="A2" s="306" t="s">
        <v>124</v>
      </c>
      <c r="B2" s="306"/>
      <c r="C2" s="306"/>
      <c r="D2" s="306"/>
      <c r="E2" s="306"/>
      <c r="F2" s="306"/>
      <c r="G2" s="306"/>
      <c r="H2" s="306"/>
      <c r="I2" s="306"/>
      <c r="J2" s="306"/>
      <c r="K2" s="306"/>
      <c r="L2" s="306"/>
      <c r="M2" s="306"/>
      <c r="N2" s="306"/>
      <c r="O2" s="306"/>
      <c r="P2" s="306"/>
      <c r="Q2" s="306"/>
      <c r="R2" s="306"/>
      <c r="S2" s="306"/>
      <c r="T2" s="306"/>
      <c r="U2" s="306"/>
      <c r="V2" s="306"/>
      <c r="W2" s="306"/>
      <c r="X2" s="306"/>
      <c r="Y2" s="306"/>
      <c r="Z2" s="306"/>
      <c r="AA2" s="306"/>
      <c r="AB2" s="306"/>
      <c r="AC2" s="306"/>
      <c r="AD2" s="306"/>
      <c r="AE2" s="306"/>
      <c r="AF2" s="306"/>
      <c r="AG2" s="306"/>
      <c r="AH2" s="306"/>
      <c r="AI2" s="306"/>
      <c r="AJ2" s="306"/>
      <c r="AK2" s="306"/>
      <c r="AL2" s="306"/>
      <c r="AM2" s="306"/>
      <c r="AN2" s="306"/>
      <c r="AO2" s="306"/>
      <c r="AP2" s="306"/>
      <c r="AQ2" s="306"/>
      <c r="AR2" s="306"/>
      <c r="AS2" s="306"/>
      <c r="AT2" s="306"/>
      <c r="AU2" s="306"/>
      <c r="AV2" s="306"/>
      <c r="AW2" s="306"/>
      <c r="AX2" s="306"/>
      <c r="AY2" s="306"/>
      <c r="AZ2" s="306"/>
      <c r="BA2" s="306"/>
    </row>
    <row r="3" spans="1:56" x14ac:dyDescent="0.2">
      <c r="A3" s="306" t="s">
        <v>2</v>
      </c>
      <c r="B3" s="306"/>
      <c r="C3" s="306"/>
      <c r="D3" s="306"/>
      <c r="E3" s="306"/>
      <c r="F3" s="306"/>
      <c r="G3" s="306"/>
      <c r="H3" s="306"/>
      <c r="I3" s="306"/>
      <c r="J3" s="306"/>
      <c r="K3" s="306"/>
      <c r="L3" s="306"/>
      <c r="M3" s="306"/>
      <c r="N3" s="306"/>
      <c r="O3" s="306"/>
      <c r="P3" s="306"/>
      <c r="Q3" s="306"/>
      <c r="R3" s="306"/>
      <c r="S3" s="306"/>
      <c r="T3" s="306"/>
      <c r="U3" s="306"/>
      <c r="V3" s="306"/>
      <c r="W3" s="306"/>
      <c r="X3" s="306"/>
      <c r="Y3" s="306"/>
      <c r="Z3" s="306"/>
      <c r="AA3" s="306"/>
      <c r="AB3" s="306"/>
      <c r="AC3" s="306"/>
      <c r="AD3" s="306"/>
      <c r="AE3" s="306"/>
      <c r="AF3" s="306"/>
      <c r="AG3" s="306"/>
      <c r="AH3" s="306"/>
      <c r="AI3" s="306"/>
      <c r="AJ3" s="306"/>
      <c r="AK3" s="306"/>
      <c r="AL3" s="306"/>
      <c r="AM3" s="306"/>
      <c r="AN3" s="306"/>
      <c r="AO3" s="306"/>
      <c r="AP3" s="306"/>
      <c r="AQ3" s="306"/>
      <c r="AR3" s="306"/>
      <c r="AS3" s="306"/>
      <c r="AT3" s="306"/>
      <c r="AU3" s="306"/>
      <c r="AV3" s="306"/>
      <c r="AW3" s="306"/>
      <c r="AX3" s="306"/>
      <c r="AY3" s="306"/>
      <c r="AZ3" s="306"/>
      <c r="BA3" s="306"/>
    </row>
    <row r="4" spans="1:56" x14ac:dyDescent="0.2">
      <c r="A4" s="307" t="s">
        <v>125</v>
      </c>
      <c r="B4" s="307"/>
      <c r="C4" s="307"/>
      <c r="D4" s="307"/>
      <c r="E4" s="307"/>
      <c r="F4" s="307"/>
      <c r="G4" s="307"/>
      <c r="H4" s="307"/>
      <c r="I4" s="307"/>
      <c r="J4" s="307"/>
      <c r="K4" s="307"/>
      <c r="L4" s="307"/>
      <c r="M4" s="307"/>
      <c r="N4" s="307"/>
      <c r="O4" s="307"/>
      <c r="P4" s="307"/>
      <c r="Q4" s="307"/>
      <c r="R4" s="307"/>
      <c r="S4" s="307"/>
      <c r="T4" s="307"/>
      <c r="U4" s="307"/>
      <c r="V4" s="307"/>
      <c r="W4" s="307"/>
      <c r="X4" s="307"/>
      <c r="Y4" s="307"/>
      <c r="Z4" s="307"/>
      <c r="AA4" s="307"/>
      <c r="AB4" s="307"/>
      <c r="AC4" s="307"/>
      <c r="AD4" s="307"/>
      <c r="AE4" s="307"/>
      <c r="AF4" s="307"/>
      <c r="AG4" s="307"/>
      <c r="AH4" s="307"/>
      <c r="AI4" s="307"/>
      <c r="AJ4" s="307"/>
      <c r="AK4" s="307"/>
      <c r="AL4" s="307"/>
      <c r="AM4" s="307"/>
      <c r="AN4" s="307"/>
      <c r="AO4" s="307"/>
      <c r="AP4" s="307"/>
      <c r="AQ4" s="307"/>
      <c r="AR4" s="307"/>
      <c r="AS4" s="307"/>
      <c r="AT4" s="307"/>
      <c r="AU4" s="307"/>
      <c r="AV4" s="307"/>
      <c r="AW4" s="307"/>
      <c r="AX4" s="307"/>
      <c r="AY4" s="307"/>
      <c r="AZ4" s="307"/>
      <c r="BA4" s="307"/>
    </row>
    <row r="5" spans="1:56" x14ac:dyDescent="0.2">
      <c r="A5" s="22" t="s">
        <v>84</v>
      </c>
      <c r="B5" s="23">
        <v>2010</v>
      </c>
      <c r="C5" s="24"/>
      <c r="D5" s="308" t="s">
        <v>118</v>
      </c>
      <c r="E5" s="309"/>
      <c r="F5" s="309"/>
      <c r="G5" s="309"/>
      <c r="H5" s="309"/>
      <c r="I5" s="310"/>
      <c r="J5" s="24"/>
      <c r="K5" s="24"/>
      <c r="L5" s="24"/>
      <c r="M5" s="24"/>
      <c r="N5" s="24"/>
      <c r="O5" s="24"/>
      <c r="P5" s="24"/>
      <c r="Q5" s="24"/>
      <c r="R5" s="24"/>
      <c r="S5" s="24"/>
      <c r="T5" s="24"/>
      <c r="U5" s="24"/>
      <c r="V5" s="25"/>
      <c r="W5" s="25"/>
      <c r="X5" s="25"/>
      <c r="Y5" s="25"/>
      <c r="Z5" s="26"/>
      <c r="AA5" s="25"/>
      <c r="AB5" s="25"/>
      <c r="AC5" s="311" t="s">
        <v>49</v>
      </c>
      <c r="AD5" s="311"/>
      <c r="AE5" s="311"/>
      <c r="AF5" s="311"/>
      <c r="AG5" s="311"/>
      <c r="AH5" s="311"/>
      <c r="AI5" s="311"/>
      <c r="AJ5" s="311"/>
      <c r="AK5" s="311"/>
      <c r="AL5" s="311"/>
      <c r="AM5" s="171"/>
      <c r="AN5" s="171"/>
      <c r="AO5" s="171"/>
      <c r="AP5" s="102"/>
      <c r="AQ5" s="172"/>
      <c r="AR5" s="173"/>
      <c r="AS5" s="102"/>
      <c r="AT5" s="101" t="s">
        <v>72</v>
      </c>
      <c r="AU5" s="101"/>
      <c r="AV5" s="101"/>
      <c r="AW5" s="101"/>
      <c r="AX5" s="90"/>
      <c r="AY5" s="91"/>
      <c r="AZ5" s="92"/>
      <c r="BA5" s="92"/>
      <c r="BB5" s="101" t="s">
        <v>38</v>
      </c>
      <c r="BC5" s="101"/>
      <c r="BD5" s="102"/>
    </row>
    <row r="6" spans="1:56" x14ac:dyDescent="0.2">
      <c r="A6" s="25"/>
      <c r="B6" s="27" t="s">
        <v>4</v>
      </c>
      <c r="C6" s="27"/>
      <c r="D6" s="27"/>
      <c r="E6" s="27"/>
      <c r="F6" s="27"/>
      <c r="G6" s="27"/>
      <c r="H6" s="27" t="s">
        <v>5</v>
      </c>
      <c r="I6" s="27"/>
      <c r="J6" s="27"/>
      <c r="K6" s="28"/>
      <c r="L6" s="27" t="s">
        <v>6</v>
      </c>
      <c r="M6" s="27"/>
      <c r="N6" s="27"/>
      <c r="O6" s="27" t="s">
        <v>7</v>
      </c>
      <c r="P6" s="27"/>
      <c r="Q6" s="27"/>
      <c r="R6" s="27"/>
      <c r="S6" s="27" t="s">
        <v>8</v>
      </c>
      <c r="T6" s="27"/>
      <c r="U6" s="27"/>
      <c r="V6" s="27"/>
      <c r="W6" s="25"/>
      <c r="X6" s="25"/>
      <c r="Y6" s="25"/>
      <c r="Z6" s="25"/>
      <c r="AA6" s="25"/>
      <c r="AB6" s="25"/>
      <c r="AC6" s="312" t="s">
        <v>58</v>
      </c>
      <c r="AD6" s="312"/>
      <c r="AE6" s="312"/>
      <c r="AF6" s="312"/>
      <c r="AG6" s="313"/>
      <c r="AH6" s="312"/>
      <c r="AI6" s="312"/>
      <c r="AJ6" s="312"/>
      <c r="AK6" s="312"/>
      <c r="AL6" s="85"/>
      <c r="AM6" s="100" t="s">
        <v>62</v>
      </c>
      <c r="AN6" s="101"/>
      <c r="AO6" s="101"/>
      <c r="AP6" s="102"/>
      <c r="AQ6" s="93" t="s">
        <v>67</v>
      </c>
      <c r="AR6" s="109" t="s">
        <v>68</v>
      </c>
      <c r="AS6" s="102"/>
      <c r="AT6" s="101"/>
      <c r="AU6" s="101"/>
      <c r="AV6" s="102"/>
      <c r="AW6" s="94" t="s">
        <v>73</v>
      </c>
      <c r="AX6" s="95"/>
      <c r="AY6" s="96"/>
      <c r="AZ6" s="96"/>
      <c r="BA6" s="97"/>
      <c r="BB6" s="103"/>
      <c r="BC6" s="104"/>
      <c r="BD6" s="105"/>
    </row>
    <row r="7" spans="1:56" x14ac:dyDescent="0.2">
      <c r="A7" s="29" t="s">
        <v>34</v>
      </c>
      <c r="B7" s="29" t="s">
        <v>9</v>
      </c>
      <c r="C7" s="29" t="s">
        <v>10</v>
      </c>
      <c r="D7" s="29" t="s">
        <v>11</v>
      </c>
      <c r="E7" s="29" t="s">
        <v>12</v>
      </c>
      <c r="F7" s="30" t="s">
        <v>13</v>
      </c>
      <c r="G7" s="29" t="s">
        <v>33</v>
      </c>
      <c r="H7" s="29" t="s">
        <v>14</v>
      </c>
      <c r="I7" s="29" t="s">
        <v>15</v>
      </c>
      <c r="J7" s="29" t="s">
        <v>16</v>
      </c>
      <c r="K7" s="29" t="s">
        <v>17</v>
      </c>
      <c r="L7" s="31" t="s">
        <v>18</v>
      </c>
      <c r="M7" s="31" t="s">
        <v>19</v>
      </c>
      <c r="N7" s="31" t="s">
        <v>20</v>
      </c>
      <c r="O7" s="29" t="s">
        <v>21</v>
      </c>
      <c r="P7" s="29" t="s">
        <v>22</v>
      </c>
      <c r="Q7" s="29" t="s">
        <v>23</v>
      </c>
      <c r="R7" s="29" t="s">
        <v>12</v>
      </c>
      <c r="S7" s="29" t="s">
        <v>24</v>
      </c>
      <c r="T7" s="29" t="s">
        <v>22</v>
      </c>
      <c r="U7" s="29" t="s">
        <v>23</v>
      </c>
      <c r="V7" s="29" t="s">
        <v>12</v>
      </c>
      <c r="W7" s="29" t="s">
        <v>25</v>
      </c>
      <c r="X7" s="29" t="s">
        <v>26</v>
      </c>
      <c r="Y7" s="29" t="s">
        <v>27</v>
      </c>
      <c r="Z7" s="29" t="s">
        <v>28</v>
      </c>
      <c r="AA7" s="29" t="s">
        <v>29</v>
      </c>
      <c r="AB7" s="29" t="s">
        <v>30</v>
      </c>
      <c r="AC7" s="32" t="s">
        <v>50</v>
      </c>
      <c r="AD7" s="32" t="s">
        <v>37</v>
      </c>
      <c r="AE7" s="74" t="s">
        <v>51</v>
      </c>
      <c r="AF7" s="32" t="s">
        <v>52</v>
      </c>
      <c r="AG7" s="79" t="s">
        <v>53</v>
      </c>
      <c r="AH7" s="80" t="s">
        <v>57</v>
      </c>
      <c r="AI7" s="77"/>
      <c r="AJ7" s="77" t="s">
        <v>59</v>
      </c>
      <c r="AK7" s="77" t="s">
        <v>60</v>
      </c>
      <c r="AL7" s="77" t="s">
        <v>61</v>
      </c>
      <c r="AM7" s="106" t="s">
        <v>63</v>
      </c>
      <c r="AN7" s="106" t="s">
        <v>64</v>
      </c>
      <c r="AO7" s="106" t="s">
        <v>65</v>
      </c>
      <c r="AP7" s="106" t="s">
        <v>66</v>
      </c>
      <c r="AQ7" s="106" t="s">
        <v>69</v>
      </c>
      <c r="AR7" s="106" t="s">
        <v>70</v>
      </c>
      <c r="AS7" s="106" t="s">
        <v>71</v>
      </c>
      <c r="AT7" s="98" t="s">
        <v>54</v>
      </c>
      <c r="AU7" s="98" t="s">
        <v>55</v>
      </c>
      <c r="AV7" s="99" t="s">
        <v>56</v>
      </c>
      <c r="AW7" s="107" t="s">
        <v>75</v>
      </c>
      <c r="AX7" s="108" t="s">
        <v>74</v>
      </c>
      <c r="AY7" s="302" t="s">
        <v>41</v>
      </c>
      <c r="AZ7" s="303"/>
      <c r="BA7" s="302" t="s">
        <v>40</v>
      </c>
      <c r="BB7" s="303"/>
      <c r="BC7" s="302" t="s">
        <v>39</v>
      </c>
      <c r="BD7" s="303"/>
    </row>
    <row r="8" spans="1:56" x14ac:dyDescent="0.2">
      <c r="A8" s="33"/>
      <c r="B8" s="34"/>
      <c r="C8" s="34"/>
      <c r="D8" s="35"/>
      <c r="E8" s="34"/>
      <c r="F8" s="36"/>
      <c r="G8" s="35"/>
      <c r="H8" s="34"/>
      <c r="I8" s="35"/>
      <c r="J8" s="35"/>
      <c r="K8" s="35"/>
      <c r="L8" s="35"/>
      <c r="M8" s="35"/>
      <c r="N8" s="34"/>
      <c r="O8" s="34"/>
      <c r="P8" s="34"/>
      <c r="Q8" s="35"/>
      <c r="R8" s="35"/>
      <c r="S8" s="35"/>
      <c r="T8" s="35"/>
      <c r="U8" s="35"/>
      <c r="V8" s="34"/>
      <c r="W8" s="35"/>
      <c r="X8" s="34"/>
      <c r="Y8" s="34"/>
      <c r="Z8" s="34"/>
      <c r="AA8" s="34"/>
      <c r="AB8" s="37"/>
      <c r="AC8" s="37"/>
      <c r="AD8" s="37"/>
      <c r="AE8" s="37"/>
      <c r="AF8" s="37"/>
      <c r="AG8" s="37"/>
      <c r="AH8" s="37"/>
      <c r="AI8" s="76" t="s">
        <v>76</v>
      </c>
      <c r="AJ8" s="37"/>
      <c r="AK8" s="37"/>
      <c r="AL8" s="37"/>
      <c r="AM8" s="38"/>
      <c r="AN8" s="37"/>
      <c r="AO8" s="37"/>
      <c r="AP8" s="37"/>
      <c r="AQ8" s="37"/>
      <c r="AR8" s="78"/>
      <c r="AS8" s="76"/>
      <c r="AT8" s="76"/>
      <c r="AU8" s="76"/>
      <c r="AV8" s="76"/>
      <c r="AW8" s="37"/>
      <c r="AX8" s="38"/>
      <c r="AY8" s="39" t="s">
        <v>43</v>
      </c>
      <c r="AZ8" s="39" t="s">
        <v>42</v>
      </c>
      <c r="BA8" s="40" t="s">
        <v>43</v>
      </c>
      <c r="BB8" s="39" t="s">
        <v>42</v>
      </c>
      <c r="BC8" s="41" t="s">
        <v>42</v>
      </c>
      <c r="BD8" s="41"/>
    </row>
    <row r="9" spans="1:56" x14ac:dyDescent="0.2">
      <c r="A9" s="174">
        <v>1</v>
      </c>
      <c r="B9" s="141">
        <v>20.9</v>
      </c>
      <c r="C9" s="141">
        <v>29.6</v>
      </c>
      <c r="D9" s="141">
        <v>12</v>
      </c>
      <c r="E9" s="175">
        <f>C9-D9</f>
        <v>17.600000000000001</v>
      </c>
      <c r="F9" s="141">
        <v>10.8</v>
      </c>
      <c r="G9" s="141">
        <v>14.5</v>
      </c>
      <c r="H9" s="141">
        <v>12.9</v>
      </c>
      <c r="I9" s="141">
        <v>14.4</v>
      </c>
      <c r="J9" s="141">
        <v>11.4</v>
      </c>
      <c r="K9" s="141">
        <v>10.7</v>
      </c>
      <c r="L9" s="176">
        <v>57</v>
      </c>
      <c r="M9" s="176">
        <v>91</v>
      </c>
      <c r="N9" s="176">
        <v>28</v>
      </c>
      <c r="O9" s="141">
        <v>865.8</v>
      </c>
      <c r="P9" s="141">
        <v>867.7</v>
      </c>
      <c r="Q9" s="141">
        <v>864.1</v>
      </c>
      <c r="R9" s="175">
        <f t="shared" ref="R9:R39" si="0">P9-Q9</f>
        <v>3.6000000000000227</v>
      </c>
      <c r="S9" s="141">
        <v>1013</v>
      </c>
      <c r="T9" s="141">
        <v>1017.5</v>
      </c>
      <c r="U9" s="141">
        <v>1008.7</v>
      </c>
      <c r="V9" s="141">
        <f>T9-U9</f>
        <v>8.7999999999999545</v>
      </c>
      <c r="W9" s="176"/>
      <c r="X9" s="176">
        <v>10</v>
      </c>
      <c r="Y9" s="176">
        <v>2</v>
      </c>
      <c r="Z9" s="141">
        <v>10.7</v>
      </c>
      <c r="AA9" s="141">
        <v>0</v>
      </c>
      <c r="AB9" s="120">
        <v>4.9800000000000004</v>
      </c>
      <c r="AC9" s="120"/>
      <c r="AD9" s="120"/>
      <c r="AE9" s="120"/>
      <c r="AF9" s="120"/>
      <c r="AG9" s="120"/>
      <c r="AH9" s="120"/>
      <c r="AI9" s="120"/>
      <c r="AJ9" s="120" t="s">
        <v>80</v>
      </c>
      <c r="AK9" s="120"/>
      <c r="AL9" s="120"/>
      <c r="AM9" s="118"/>
      <c r="AN9" s="118"/>
      <c r="AO9" s="118"/>
      <c r="AP9" s="118"/>
      <c r="AQ9" s="118"/>
      <c r="AR9" s="118"/>
      <c r="AS9" s="118"/>
      <c r="AT9" s="118"/>
      <c r="AU9" s="118"/>
      <c r="AV9" s="118"/>
      <c r="AW9" s="118"/>
      <c r="AX9" s="118"/>
      <c r="AY9" s="46">
        <v>68</v>
      </c>
      <c r="AZ9" s="43">
        <v>1.3</v>
      </c>
      <c r="BA9" s="45">
        <v>68</v>
      </c>
      <c r="BB9" s="44">
        <v>4.8</v>
      </c>
      <c r="BC9" s="119">
        <v>1.3</v>
      </c>
      <c r="BD9" s="177"/>
    </row>
    <row r="10" spans="1:56" x14ac:dyDescent="0.2">
      <c r="A10" s="174">
        <f t="shared" ref="A10:A15" si="1">A9+1</f>
        <v>2</v>
      </c>
      <c r="B10" s="141">
        <v>21.4</v>
      </c>
      <c r="C10" s="141">
        <v>30.2</v>
      </c>
      <c r="D10" s="141">
        <v>12</v>
      </c>
      <c r="E10" s="175">
        <f t="shared" ref="E10:E39" si="2">C10-D10</f>
        <v>18.2</v>
      </c>
      <c r="F10" s="141">
        <v>11.2</v>
      </c>
      <c r="G10" s="141">
        <v>15.1</v>
      </c>
      <c r="H10" s="141">
        <v>13.3</v>
      </c>
      <c r="I10" s="141">
        <v>15.3</v>
      </c>
      <c r="J10" s="141">
        <v>10.7</v>
      </c>
      <c r="K10" s="141">
        <v>11.1</v>
      </c>
      <c r="L10" s="176">
        <v>54</v>
      </c>
      <c r="M10" s="176">
        <v>92</v>
      </c>
      <c r="N10" s="176">
        <v>25</v>
      </c>
      <c r="O10" s="141">
        <v>865.4</v>
      </c>
      <c r="P10" s="141">
        <v>866.8</v>
      </c>
      <c r="Q10" s="141">
        <v>864.1</v>
      </c>
      <c r="R10" s="175">
        <f t="shared" si="0"/>
        <v>2.6999999999999318</v>
      </c>
      <c r="S10" s="141">
        <v>1012.3</v>
      </c>
      <c r="T10" s="141">
        <v>1016.2</v>
      </c>
      <c r="U10" s="141">
        <v>1008.2</v>
      </c>
      <c r="V10" s="141">
        <f t="shared" ref="V10:V39" si="3">T10-U10</f>
        <v>8</v>
      </c>
      <c r="W10" s="176"/>
      <c r="X10" s="176">
        <v>10</v>
      </c>
      <c r="Y10" s="176">
        <v>2</v>
      </c>
      <c r="Z10" s="341">
        <v>10.4</v>
      </c>
      <c r="AA10" s="141">
        <v>0</v>
      </c>
      <c r="AB10" s="120">
        <v>4.75</v>
      </c>
      <c r="AC10" s="120"/>
      <c r="AD10" s="120"/>
      <c r="AE10" s="120"/>
      <c r="AF10" s="120"/>
      <c r="AG10" s="120"/>
      <c r="AH10" s="120"/>
      <c r="AI10" s="120"/>
      <c r="AJ10" s="120" t="s">
        <v>126</v>
      </c>
      <c r="AK10" s="120"/>
      <c r="AL10" s="120"/>
      <c r="AM10" s="118"/>
      <c r="AN10" s="118"/>
      <c r="AO10" s="118"/>
      <c r="AP10" s="118"/>
      <c r="AQ10" s="118"/>
      <c r="AR10" s="118"/>
      <c r="AS10" s="118"/>
      <c r="AT10" s="118"/>
      <c r="AU10" s="118"/>
      <c r="AV10" s="118"/>
      <c r="AW10" s="118"/>
      <c r="AX10" s="118"/>
      <c r="AY10" s="46">
        <v>68</v>
      </c>
      <c r="AZ10" s="43">
        <v>1.7</v>
      </c>
      <c r="BA10" s="45">
        <v>68</v>
      </c>
      <c r="BB10" s="44">
        <v>4.5</v>
      </c>
      <c r="BC10" s="119">
        <v>1.7</v>
      </c>
      <c r="BD10" s="177"/>
    </row>
    <row r="11" spans="1:56" x14ac:dyDescent="0.2">
      <c r="A11" s="174">
        <f t="shared" si="1"/>
        <v>3</v>
      </c>
      <c r="B11" s="141">
        <v>22.4</v>
      </c>
      <c r="C11" s="141">
        <v>28.5</v>
      </c>
      <c r="D11" s="141">
        <v>13.2</v>
      </c>
      <c r="E11" s="175">
        <f t="shared" si="2"/>
        <v>15.3</v>
      </c>
      <c r="F11" s="141">
        <v>11.2</v>
      </c>
      <c r="G11" s="141">
        <v>15.2</v>
      </c>
      <c r="H11" s="141">
        <v>13.2</v>
      </c>
      <c r="I11" s="141">
        <v>14.8</v>
      </c>
      <c r="J11" s="141">
        <v>11.2</v>
      </c>
      <c r="K11" s="141">
        <v>11.1</v>
      </c>
      <c r="L11" s="176">
        <v>51</v>
      </c>
      <c r="M11" s="176">
        <v>82</v>
      </c>
      <c r="N11" s="176">
        <v>34</v>
      </c>
      <c r="O11" s="141">
        <v>866</v>
      </c>
      <c r="P11" s="141">
        <v>868.2</v>
      </c>
      <c r="Q11" s="141">
        <v>863.8</v>
      </c>
      <c r="R11" s="175">
        <f t="shared" si="0"/>
        <v>4.4000000000000909</v>
      </c>
      <c r="S11" s="141">
        <v>1013.3</v>
      </c>
      <c r="T11" s="141">
        <v>1018.1</v>
      </c>
      <c r="U11" s="141">
        <v>1008.5</v>
      </c>
      <c r="V11" s="141">
        <f t="shared" si="3"/>
        <v>9.6000000000000227</v>
      </c>
      <c r="W11" s="176"/>
      <c r="X11" s="176">
        <v>10</v>
      </c>
      <c r="Y11" s="176">
        <v>2</v>
      </c>
      <c r="Z11" s="341">
        <v>10.5</v>
      </c>
      <c r="AA11" s="141">
        <v>0</v>
      </c>
      <c r="AB11" s="120">
        <v>5.31</v>
      </c>
      <c r="AC11" s="120"/>
      <c r="AD11" s="120"/>
      <c r="AE11" s="120"/>
      <c r="AF11" s="120"/>
      <c r="AG11" s="120"/>
      <c r="AH11" s="120"/>
      <c r="AI11" s="120"/>
      <c r="AJ11" s="120"/>
      <c r="AK11" s="120"/>
      <c r="AL11" s="120"/>
      <c r="AM11" s="118"/>
      <c r="AN11" s="118"/>
      <c r="AO11" s="118"/>
      <c r="AP11" s="118"/>
      <c r="AQ11" s="118"/>
      <c r="AR11" s="118"/>
      <c r="AS11" s="118"/>
      <c r="AT11" s="118"/>
      <c r="AU11" s="118"/>
      <c r="AV11" s="118"/>
      <c r="AW11" s="118"/>
      <c r="AX11" s="118"/>
      <c r="AY11" s="46">
        <v>158</v>
      </c>
      <c r="AZ11" s="43">
        <v>2.9</v>
      </c>
      <c r="BA11" s="45">
        <v>158</v>
      </c>
      <c r="BB11" s="44">
        <v>6.4</v>
      </c>
      <c r="BC11" s="119">
        <v>2.4</v>
      </c>
      <c r="BD11" s="177"/>
    </row>
    <row r="12" spans="1:56" x14ac:dyDescent="0.2">
      <c r="A12" s="174">
        <f t="shared" si="1"/>
        <v>4</v>
      </c>
      <c r="B12" s="141">
        <v>19.7</v>
      </c>
      <c r="C12" s="141">
        <v>28</v>
      </c>
      <c r="D12" s="141">
        <v>12.6</v>
      </c>
      <c r="E12" s="175">
        <f t="shared" si="2"/>
        <v>15.4</v>
      </c>
      <c r="F12" s="141">
        <v>11.5</v>
      </c>
      <c r="G12" s="141">
        <v>14.3</v>
      </c>
      <c r="H12" s="141">
        <v>12.6</v>
      </c>
      <c r="I12" s="141">
        <v>15.3</v>
      </c>
      <c r="J12" s="141">
        <v>9.6</v>
      </c>
      <c r="K12" s="141">
        <v>10.3</v>
      </c>
      <c r="L12" s="176">
        <v>55</v>
      </c>
      <c r="M12" s="176">
        <v>93</v>
      </c>
      <c r="N12" s="176">
        <v>27</v>
      </c>
      <c r="O12" s="141">
        <v>866.1</v>
      </c>
      <c r="P12" s="141">
        <v>868.7</v>
      </c>
      <c r="Q12" s="141">
        <v>863.8</v>
      </c>
      <c r="R12" s="175">
        <f t="shared" si="0"/>
        <v>4.9000000000000909</v>
      </c>
      <c r="S12" s="141">
        <v>1013.5</v>
      </c>
      <c r="T12" s="141">
        <v>1018.6</v>
      </c>
      <c r="U12" s="141">
        <v>1009</v>
      </c>
      <c r="V12" s="141">
        <f t="shared" si="3"/>
        <v>9.6000000000000227</v>
      </c>
      <c r="W12" s="176">
        <v>2</v>
      </c>
      <c r="X12" s="176">
        <v>10</v>
      </c>
      <c r="Y12" s="176">
        <v>2</v>
      </c>
      <c r="Z12" s="341">
        <v>9.8000000000000007</v>
      </c>
      <c r="AA12" s="141" t="s">
        <v>127</v>
      </c>
      <c r="AB12" s="120">
        <v>5.15</v>
      </c>
      <c r="AC12" s="120"/>
      <c r="AD12" s="120"/>
      <c r="AE12" s="120"/>
      <c r="AF12" s="120"/>
      <c r="AG12" s="120"/>
      <c r="AH12" s="120"/>
      <c r="AI12" s="120"/>
      <c r="AJ12" s="120" t="s">
        <v>80</v>
      </c>
      <c r="AK12" s="120"/>
      <c r="AL12" s="120"/>
      <c r="AM12" s="17"/>
      <c r="AN12" s="118"/>
      <c r="AO12" s="118"/>
      <c r="AP12" s="118"/>
      <c r="AQ12" s="118"/>
      <c r="AR12" s="118"/>
      <c r="AS12" s="118"/>
      <c r="AT12" s="118"/>
      <c r="AU12" s="118"/>
      <c r="AV12" s="118"/>
      <c r="AW12" s="118"/>
      <c r="AX12" s="118"/>
      <c r="AY12" s="46">
        <v>158</v>
      </c>
      <c r="AZ12" s="43">
        <v>1.8</v>
      </c>
      <c r="BA12" s="45">
        <v>180</v>
      </c>
      <c r="BB12" s="84">
        <v>7</v>
      </c>
      <c r="BC12" s="119">
        <v>1.7</v>
      </c>
      <c r="BD12" s="177"/>
    </row>
    <row r="13" spans="1:56" x14ac:dyDescent="0.2">
      <c r="A13" s="174">
        <f t="shared" si="1"/>
        <v>5</v>
      </c>
      <c r="B13" s="141">
        <v>20.2</v>
      </c>
      <c r="C13" s="141">
        <v>28.2</v>
      </c>
      <c r="D13" s="141">
        <v>13.5</v>
      </c>
      <c r="E13" s="175">
        <f t="shared" si="2"/>
        <v>14.7</v>
      </c>
      <c r="F13" s="141">
        <v>12</v>
      </c>
      <c r="G13" s="141">
        <v>13.2</v>
      </c>
      <c r="H13" s="141">
        <v>11.3</v>
      </c>
      <c r="I13" s="141">
        <v>13.1</v>
      </c>
      <c r="J13" s="141">
        <v>8.5</v>
      </c>
      <c r="K13" s="141">
        <v>8.5</v>
      </c>
      <c r="L13" s="176">
        <v>51</v>
      </c>
      <c r="M13" s="176">
        <v>79</v>
      </c>
      <c r="N13" s="176">
        <v>24</v>
      </c>
      <c r="O13" s="141">
        <v>865.8</v>
      </c>
      <c r="P13" s="141">
        <v>867.2</v>
      </c>
      <c r="Q13" s="141">
        <v>864.1</v>
      </c>
      <c r="R13" s="175">
        <f t="shared" si="0"/>
        <v>3.1000000000000227</v>
      </c>
      <c r="S13" s="141">
        <v>1012.9</v>
      </c>
      <c r="T13" s="141">
        <v>1017</v>
      </c>
      <c r="U13" s="141">
        <v>1008.8</v>
      </c>
      <c r="V13" s="141">
        <f t="shared" si="3"/>
        <v>8.2000000000000455</v>
      </c>
      <c r="W13" s="176">
        <v>2</v>
      </c>
      <c r="X13" s="176">
        <v>10</v>
      </c>
      <c r="Y13" s="176">
        <v>2</v>
      </c>
      <c r="Z13" s="141">
        <v>8.9</v>
      </c>
      <c r="AA13" s="141" t="s">
        <v>92</v>
      </c>
      <c r="AB13" s="120">
        <v>5.05</v>
      </c>
      <c r="AC13" s="120"/>
      <c r="AD13" s="120"/>
      <c r="AE13" s="120"/>
      <c r="AF13" s="120"/>
      <c r="AG13" s="120"/>
      <c r="AH13" s="120"/>
      <c r="AI13" s="120"/>
      <c r="AJ13" s="120"/>
      <c r="AK13" s="120"/>
      <c r="AL13" s="120"/>
      <c r="AM13" s="118"/>
      <c r="AN13" s="118"/>
      <c r="AO13" s="118"/>
      <c r="AP13" s="118"/>
      <c r="AQ13" s="118"/>
      <c r="AR13" s="118"/>
      <c r="AS13" s="118"/>
      <c r="AT13" s="118"/>
      <c r="AU13" s="118"/>
      <c r="AV13" s="118"/>
      <c r="AW13" s="118"/>
      <c r="AX13" s="118"/>
      <c r="AY13" s="46">
        <v>248</v>
      </c>
      <c r="AZ13" s="43">
        <v>1.5</v>
      </c>
      <c r="BA13" s="45">
        <v>158</v>
      </c>
      <c r="BB13" s="44">
        <v>6.4</v>
      </c>
      <c r="BC13" s="119">
        <v>1.5</v>
      </c>
      <c r="BD13" s="177"/>
    </row>
    <row r="14" spans="1:56" x14ac:dyDescent="0.2">
      <c r="A14" s="174">
        <f t="shared" si="1"/>
        <v>6</v>
      </c>
      <c r="B14" s="141">
        <v>20</v>
      </c>
      <c r="C14" s="141">
        <v>28.4</v>
      </c>
      <c r="D14" s="141">
        <v>10.8</v>
      </c>
      <c r="E14" s="175">
        <f t="shared" si="2"/>
        <v>17.599999999999998</v>
      </c>
      <c r="F14" s="141">
        <v>9.1999999999999993</v>
      </c>
      <c r="G14" s="141">
        <v>13.1</v>
      </c>
      <c r="H14" s="141">
        <v>11.2</v>
      </c>
      <c r="I14" s="141">
        <v>13.3</v>
      </c>
      <c r="J14" s="141">
        <v>9.6</v>
      </c>
      <c r="K14" s="141">
        <v>8.6</v>
      </c>
      <c r="L14" s="176">
        <v>51</v>
      </c>
      <c r="M14" s="176">
        <v>85</v>
      </c>
      <c r="N14" s="176">
        <v>27</v>
      </c>
      <c r="O14" s="141">
        <v>867.4</v>
      </c>
      <c r="P14" s="141">
        <v>869.3</v>
      </c>
      <c r="Q14" s="141">
        <v>865.3</v>
      </c>
      <c r="R14" s="175">
        <f t="shared" si="0"/>
        <v>4</v>
      </c>
      <c r="S14" s="141">
        <v>1014.9</v>
      </c>
      <c r="T14" s="141">
        <v>1019.3</v>
      </c>
      <c r="U14" s="141">
        <v>1011.1</v>
      </c>
      <c r="V14" s="141">
        <f t="shared" si="3"/>
        <v>8.1999999999999318</v>
      </c>
      <c r="W14" s="176">
        <v>1</v>
      </c>
      <c r="X14" s="176">
        <v>10</v>
      </c>
      <c r="Y14" s="176">
        <v>2</v>
      </c>
      <c r="Z14" s="341">
        <v>10.5</v>
      </c>
      <c r="AA14" s="141">
        <v>0</v>
      </c>
      <c r="AB14" s="120">
        <v>5.12</v>
      </c>
      <c r="AC14" s="120"/>
      <c r="AD14" s="120"/>
      <c r="AE14" s="120"/>
      <c r="AF14" s="120"/>
      <c r="AG14" s="120"/>
      <c r="AH14" s="120"/>
      <c r="AI14" s="120"/>
      <c r="AJ14" s="120"/>
      <c r="AK14" s="120"/>
      <c r="AL14" s="120"/>
      <c r="AM14" s="118"/>
      <c r="AN14" s="118"/>
      <c r="AO14" s="118"/>
      <c r="AP14" s="118"/>
      <c r="AQ14" s="118"/>
      <c r="AR14" s="118"/>
      <c r="AS14" s="118"/>
      <c r="AT14" s="118"/>
      <c r="AU14" s="118"/>
      <c r="AV14" s="118"/>
      <c r="AW14" s="118"/>
      <c r="AX14" s="118"/>
      <c r="AY14" s="46">
        <v>248</v>
      </c>
      <c r="AZ14" s="43">
        <v>1.5</v>
      </c>
      <c r="BA14" s="45">
        <v>68</v>
      </c>
      <c r="BB14" s="44">
        <v>6.7</v>
      </c>
      <c r="BC14" s="119">
        <v>1.7</v>
      </c>
      <c r="BD14" s="182"/>
    </row>
    <row r="15" spans="1:56" x14ac:dyDescent="0.2">
      <c r="A15" s="174">
        <f t="shared" si="1"/>
        <v>7</v>
      </c>
      <c r="B15" s="141">
        <v>18.399999999999999</v>
      </c>
      <c r="C15" s="141">
        <v>26.8</v>
      </c>
      <c r="D15" s="141">
        <v>10.4</v>
      </c>
      <c r="E15" s="175">
        <f t="shared" si="2"/>
        <v>16.399999999999999</v>
      </c>
      <c r="F15" s="141">
        <v>9.1999999999999993</v>
      </c>
      <c r="G15" s="141">
        <v>12.5</v>
      </c>
      <c r="H15" s="141">
        <v>11.2</v>
      </c>
      <c r="I15" s="141">
        <v>12.1</v>
      </c>
      <c r="J15" s="141">
        <v>10.3</v>
      </c>
      <c r="K15" s="141">
        <v>8.6999999999999993</v>
      </c>
      <c r="L15" s="176">
        <v>58</v>
      </c>
      <c r="M15" s="176">
        <v>89</v>
      </c>
      <c r="N15" s="176">
        <v>31</v>
      </c>
      <c r="O15" s="141">
        <v>867</v>
      </c>
      <c r="P15" s="141">
        <v>869.2</v>
      </c>
      <c r="Q15" s="141">
        <v>864.9</v>
      </c>
      <c r="R15" s="175">
        <f t="shared" si="0"/>
        <v>4.3000000000000682</v>
      </c>
      <c r="S15" s="141">
        <v>1015.3</v>
      </c>
      <c r="T15" s="141">
        <v>1020.5</v>
      </c>
      <c r="U15" s="141">
        <v>1010.3</v>
      </c>
      <c r="V15" s="141">
        <f t="shared" si="3"/>
        <v>10.200000000000045</v>
      </c>
      <c r="W15" s="176">
        <v>1</v>
      </c>
      <c r="X15" s="176">
        <v>10</v>
      </c>
      <c r="Y15" s="176">
        <v>2</v>
      </c>
      <c r="Z15" s="141">
        <v>10.3</v>
      </c>
      <c r="AA15" s="141">
        <v>0</v>
      </c>
      <c r="AB15" s="120">
        <v>5.01</v>
      </c>
      <c r="AC15" s="120"/>
      <c r="AD15" s="120"/>
      <c r="AE15" s="120"/>
      <c r="AF15" s="120"/>
      <c r="AG15" s="120"/>
      <c r="AH15" s="120"/>
      <c r="AI15" s="120"/>
      <c r="AJ15" s="120"/>
      <c r="AK15" s="120"/>
      <c r="AL15" s="120"/>
      <c r="AM15" s="118"/>
      <c r="AN15" s="118"/>
      <c r="AO15" s="118"/>
      <c r="AP15" s="118"/>
      <c r="AQ15" s="118"/>
      <c r="AR15" s="118"/>
      <c r="AS15" s="118"/>
      <c r="AT15" s="118"/>
      <c r="AU15" s="118"/>
      <c r="AV15" s="118"/>
      <c r="AW15" s="118"/>
      <c r="AX15" s="118"/>
      <c r="AY15" s="46">
        <v>68</v>
      </c>
      <c r="AZ15" s="183">
        <v>2.2999999999999998</v>
      </c>
      <c r="BA15" s="45">
        <v>68</v>
      </c>
      <c r="BB15" s="44">
        <v>7.3</v>
      </c>
      <c r="BC15" s="119">
        <v>1.4</v>
      </c>
      <c r="BD15" s="46"/>
    </row>
    <row r="16" spans="1:56" x14ac:dyDescent="0.2">
      <c r="A16" s="174">
        <v>8</v>
      </c>
      <c r="B16" s="141">
        <v>19.7</v>
      </c>
      <c r="C16" s="141">
        <v>29.4</v>
      </c>
      <c r="D16" s="141">
        <v>10.4</v>
      </c>
      <c r="E16" s="175">
        <f t="shared" si="2"/>
        <v>19</v>
      </c>
      <c r="F16" s="141">
        <v>9.4</v>
      </c>
      <c r="G16" s="141">
        <v>12.5</v>
      </c>
      <c r="H16" s="141">
        <v>10.5</v>
      </c>
      <c r="I16" s="141">
        <v>12.3</v>
      </c>
      <c r="J16" s="141">
        <v>8</v>
      </c>
      <c r="K16" s="141">
        <v>7.6</v>
      </c>
      <c r="L16" s="176">
        <v>51</v>
      </c>
      <c r="M16" s="176">
        <v>87</v>
      </c>
      <c r="N16" s="176">
        <v>21</v>
      </c>
      <c r="O16" s="141">
        <v>865.2</v>
      </c>
      <c r="P16" s="141">
        <v>867.1</v>
      </c>
      <c r="Q16" s="141">
        <v>863.4</v>
      </c>
      <c r="R16" s="175">
        <f t="shared" si="0"/>
        <v>3.7000000000000455</v>
      </c>
      <c r="S16" s="141">
        <v>1012.8</v>
      </c>
      <c r="T16" s="141">
        <v>1017.9</v>
      </c>
      <c r="U16" s="141">
        <v>1008.3</v>
      </c>
      <c r="V16" s="141">
        <f t="shared" si="3"/>
        <v>9.6000000000000227</v>
      </c>
      <c r="W16" s="176">
        <v>1</v>
      </c>
      <c r="X16" s="176">
        <v>10</v>
      </c>
      <c r="Y16" s="176">
        <v>2</v>
      </c>
      <c r="Z16" s="141">
        <v>10.3</v>
      </c>
      <c r="AA16" s="141">
        <v>0</v>
      </c>
      <c r="AB16" s="120">
        <v>4.37</v>
      </c>
      <c r="AC16" s="120"/>
      <c r="AD16" s="120"/>
      <c r="AE16" s="120"/>
      <c r="AF16" s="120"/>
      <c r="AG16" s="120"/>
      <c r="AH16" s="120"/>
      <c r="AI16" s="120"/>
      <c r="AJ16" s="120"/>
      <c r="AK16" s="120"/>
      <c r="AL16" s="120"/>
      <c r="AM16" s="17"/>
      <c r="AN16" s="118"/>
      <c r="AO16" s="118"/>
      <c r="AP16" s="118"/>
      <c r="AQ16" s="118"/>
      <c r="AR16" s="118"/>
      <c r="AS16" s="118"/>
      <c r="AT16" s="118"/>
      <c r="AU16" s="118"/>
      <c r="AV16" s="118"/>
      <c r="AW16" s="118"/>
      <c r="AX16" s="118"/>
      <c r="AY16" s="46">
        <v>248</v>
      </c>
      <c r="AZ16" s="183">
        <v>1.4</v>
      </c>
      <c r="BA16" s="45">
        <v>360</v>
      </c>
      <c r="BB16" s="44">
        <v>7</v>
      </c>
      <c r="BC16" s="119">
        <v>1.1000000000000001</v>
      </c>
      <c r="BD16" s="46"/>
    </row>
    <row r="17" spans="1:65" x14ac:dyDescent="0.2">
      <c r="A17" s="174">
        <f>A16+1</f>
        <v>9</v>
      </c>
      <c r="B17" s="141">
        <v>19.899999999999999</v>
      </c>
      <c r="C17" s="141">
        <v>29.3</v>
      </c>
      <c r="D17" s="141">
        <v>10.8</v>
      </c>
      <c r="E17" s="175">
        <f t="shared" si="2"/>
        <v>18.5</v>
      </c>
      <c r="F17" s="141">
        <v>8.8000000000000007</v>
      </c>
      <c r="G17" s="141">
        <v>13.6</v>
      </c>
      <c r="H17" s="141">
        <v>11.3</v>
      </c>
      <c r="I17" s="141">
        <v>13.9</v>
      </c>
      <c r="J17" s="141">
        <v>9.1</v>
      </c>
      <c r="K17" s="141">
        <v>8.6</v>
      </c>
      <c r="L17" s="176">
        <v>48</v>
      </c>
      <c r="M17" s="176">
        <v>90</v>
      </c>
      <c r="N17" s="176">
        <v>23</v>
      </c>
      <c r="O17" s="141">
        <v>865.2</v>
      </c>
      <c r="P17" s="141">
        <v>867.2</v>
      </c>
      <c r="Q17" s="141">
        <v>863.5</v>
      </c>
      <c r="R17" s="175">
        <f t="shared" si="0"/>
        <v>3.7000000000000455</v>
      </c>
      <c r="S17" s="141">
        <v>1013.9</v>
      </c>
      <c r="T17" s="141">
        <v>1018</v>
      </c>
      <c r="U17" s="141">
        <v>1010.1</v>
      </c>
      <c r="V17" s="141">
        <f t="shared" si="3"/>
        <v>7.8999999999999773</v>
      </c>
      <c r="W17" s="176">
        <v>0</v>
      </c>
      <c r="X17" s="176">
        <v>10</v>
      </c>
      <c r="Y17" s="176">
        <v>2</v>
      </c>
      <c r="Z17" s="141">
        <v>10.5</v>
      </c>
      <c r="AA17" s="141">
        <v>0</v>
      </c>
      <c r="AB17" s="120">
        <v>5.8</v>
      </c>
      <c r="AC17" s="120"/>
      <c r="AD17" s="120"/>
      <c r="AE17" s="120"/>
      <c r="AF17" s="120"/>
      <c r="AG17" s="120"/>
      <c r="AH17" s="120"/>
      <c r="AI17" s="120"/>
      <c r="AJ17" s="120" t="s">
        <v>80</v>
      </c>
      <c r="AK17" s="120"/>
      <c r="AL17" s="120"/>
      <c r="AM17" s="118"/>
      <c r="AN17" s="118"/>
      <c r="AO17" s="118"/>
      <c r="AP17" s="118"/>
      <c r="AQ17" s="118"/>
      <c r="AR17" s="118"/>
      <c r="AS17" s="118"/>
      <c r="AT17" s="118"/>
      <c r="AU17" s="118"/>
      <c r="AV17" s="118"/>
      <c r="AW17" s="118"/>
      <c r="AX17" s="118"/>
      <c r="AY17" s="297">
        <v>158</v>
      </c>
      <c r="AZ17" s="43">
        <v>1</v>
      </c>
      <c r="BA17" s="45">
        <v>158</v>
      </c>
      <c r="BB17" s="183">
        <v>3.9</v>
      </c>
      <c r="BC17" s="43">
        <v>1</v>
      </c>
      <c r="BD17" s="46"/>
    </row>
    <row r="18" spans="1:65" s="139" customFormat="1" x14ac:dyDescent="0.2">
      <c r="A18" s="344">
        <f>A17+1</f>
        <v>10</v>
      </c>
      <c r="B18" s="345">
        <v>22.1</v>
      </c>
      <c r="C18" s="345">
        <v>29.5</v>
      </c>
      <c r="D18" s="345">
        <v>12.3</v>
      </c>
      <c r="E18" s="319">
        <f t="shared" si="2"/>
        <v>17.2</v>
      </c>
      <c r="F18" s="345">
        <v>10.6</v>
      </c>
      <c r="G18" s="345">
        <v>13.3</v>
      </c>
      <c r="H18" s="345">
        <v>10.3</v>
      </c>
      <c r="I18" s="345">
        <v>12.1</v>
      </c>
      <c r="J18" s="345">
        <v>8.6999999999999993</v>
      </c>
      <c r="K18" s="345">
        <v>7.3</v>
      </c>
      <c r="L18" s="346">
        <v>42</v>
      </c>
      <c r="M18" s="346">
        <v>70</v>
      </c>
      <c r="N18" s="346">
        <v>21</v>
      </c>
      <c r="O18" s="345">
        <v>861.1</v>
      </c>
      <c r="P18" s="345">
        <v>863.8</v>
      </c>
      <c r="Q18" s="345">
        <v>858.2</v>
      </c>
      <c r="R18" s="319">
        <f t="shared" si="0"/>
        <v>5.5999999999999091</v>
      </c>
      <c r="S18" s="345">
        <v>1008.4</v>
      </c>
      <c r="T18" s="345">
        <v>1015.3</v>
      </c>
      <c r="U18" s="345">
        <v>1002.1</v>
      </c>
      <c r="V18" s="293">
        <f t="shared" si="3"/>
        <v>13.199999999999932</v>
      </c>
      <c r="W18" s="346">
        <v>2</v>
      </c>
      <c r="X18" s="320">
        <v>10</v>
      </c>
      <c r="Y18" s="320">
        <v>2</v>
      </c>
      <c r="Z18" s="345">
        <v>9.1999999999999993</v>
      </c>
      <c r="AA18" s="345"/>
      <c r="AB18" s="347"/>
      <c r="AC18" s="347"/>
      <c r="AD18" s="347"/>
      <c r="AE18" s="347"/>
      <c r="AF18" s="347"/>
      <c r="AG18" s="347"/>
      <c r="AH18" s="347"/>
      <c r="AI18" s="347"/>
      <c r="AJ18" s="347"/>
      <c r="AK18" s="347"/>
      <c r="AL18" s="347"/>
      <c r="AM18" s="348"/>
      <c r="AN18" s="349"/>
      <c r="AO18" s="349"/>
      <c r="AP18" s="349"/>
      <c r="AQ18" s="349"/>
      <c r="AR18" s="349"/>
      <c r="AS18" s="349"/>
      <c r="AT18" s="349"/>
      <c r="AU18" s="349"/>
      <c r="AV18" s="349"/>
      <c r="AW18" s="349"/>
      <c r="AX18" s="348"/>
      <c r="AY18" s="350">
        <v>90</v>
      </c>
      <c r="AZ18" s="351">
        <v>1.4</v>
      </c>
      <c r="BA18" s="368">
        <v>180</v>
      </c>
      <c r="BB18" s="369">
        <v>6.7</v>
      </c>
      <c r="BC18" s="351">
        <v>1.3</v>
      </c>
      <c r="BD18" s="113"/>
      <c r="BE18" s="376"/>
      <c r="BF18" s="376"/>
      <c r="BG18" s="376"/>
      <c r="BH18" s="376"/>
      <c r="BI18" s="376"/>
      <c r="BJ18" s="376"/>
      <c r="BK18" s="376"/>
      <c r="BL18" s="376"/>
      <c r="BM18" s="376"/>
    </row>
    <row r="19" spans="1:65" x14ac:dyDescent="0.2">
      <c r="A19" s="174">
        <f>A18+1</f>
        <v>11</v>
      </c>
      <c r="B19" s="141">
        <v>19.399999999999999</v>
      </c>
      <c r="C19" s="141">
        <v>28.8</v>
      </c>
      <c r="D19" s="141">
        <v>10.5</v>
      </c>
      <c r="E19" s="175">
        <f t="shared" si="2"/>
        <v>18.3</v>
      </c>
      <c r="F19" s="141">
        <v>9.6</v>
      </c>
      <c r="G19" s="141">
        <v>12.1</v>
      </c>
      <c r="H19" s="141">
        <v>10</v>
      </c>
      <c r="I19" s="141">
        <v>11.6</v>
      </c>
      <c r="J19" s="141">
        <v>8.5</v>
      </c>
      <c r="K19" s="141">
        <v>7.1</v>
      </c>
      <c r="L19" s="176">
        <v>50</v>
      </c>
      <c r="M19" s="176">
        <v>82</v>
      </c>
      <c r="N19" s="176">
        <v>23</v>
      </c>
      <c r="O19" s="141">
        <v>861.5</v>
      </c>
      <c r="P19" s="141">
        <v>863.5</v>
      </c>
      <c r="Q19" s="141">
        <v>859.2</v>
      </c>
      <c r="R19" s="175">
        <f t="shared" si="0"/>
        <v>4.2999999999999545</v>
      </c>
      <c r="S19" s="141">
        <v>1009.1</v>
      </c>
      <c r="T19" s="141">
        <v>1015.6</v>
      </c>
      <c r="U19" s="141">
        <v>1003.5</v>
      </c>
      <c r="V19" s="141">
        <f t="shared" si="3"/>
        <v>12.100000000000023</v>
      </c>
      <c r="W19" s="176">
        <v>2</v>
      </c>
      <c r="X19" s="176">
        <v>10</v>
      </c>
      <c r="Y19" s="176">
        <v>2</v>
      </c>
      <c r="Z19" s="141">
        <v>10.3</v>
      </c>
      <c r="AA19" s="141">
        <v>0</v>
      </c>
      <c r="AB19" s="120">
        <v>5.08</v>
      </c>
      <c r="AC19" s="120"/>
      <c r="AD19" s="120"/>
      <c r="AE19" s="120"/>
      <c r="AF19" s="120"/>
      <c r="AG19" s="120"/>
      <c r="AH19" s="120"/>
      <c r="AI19" s="120"/>
      <c r="AJ19" s="120" t="s">
        <v>80</v>
      </c>
      <c r="AK19" s="120"/>
      <c r="AL19" s="120"/>
      <c r="AM19" s="118"/>
      <c r="AN19" s="118"/>
      <c r="AO19" s="118"/>
      <c r="AP19" s="118"/>
      <c r="AQ19" s="118"/>
      <c r="AR19" s="118"/>
      <c r="AS19" s="118"/>
      <c r="AT19" s="118"/>
      <c r="AU19" s="118"/>
      <c r="AV19" s="118"/>
      <c r="AW19" s="118"/>
      <c r="AX19" s="118"/>
      <c r="AY19" s="169">
        <v>68</v>
      </c>
      <c r="AZ19" s="43">
        <v>1.5</v>
      </c>
      <c r="BA19" s="45">
        <v>338</v>
      </c>
      <c r="BB19" s="44">
        <v>6.2</v>
      </c>
      <c r="BC19" s="43">
        <v>1.5</v>
      </c>
      <c r="BD19" s="46"/>
    </row>
    <row r="20" spans="1:65" x14ac:dyDescent="0.2">
      <c r="A20" s="199">
        <v>12</v>
      </c>
      <c r="B20" s="141">
        <v>19.3</v>
      </c>
      <c r="C20" s="141">
        <v>27.8</v>
      </c>
      <c r="D20" s="141">
        <v>11.5</v>
      </c>
      <c r="E20" s="175">
        <f t="shared" si="2"/>
        <v>16.3</v>
      </c>
      <c r="F20" s="141">
        <v>10.4</v>
      </c>
      <c r="G20" s="141">
        <v>11.5</v>
      </c>
      <c r="H20" s="141">
        <v>9.1</v>
      </c>
      <c r="I20" s="141">
        <v>11.1</v>
      </c>
      <c r="J20" s="141">
        <v>7.3</v>
      </c>
      <c r="K20" s="141">
        <v>5.6</v>
      </c>
      <c r="L20" s="176">
        <v>46</v>
      </c>
      <c r="M20" s="176">
        <v>73</v>
      </c>
      <c r="N20" s="176">
        <v>20</v>
      </c>
      <c r="O20" s="141">
        <v>864.4</v>
      </c>
      <c r="P20" s="141">
        <v>865.1</v>
      </c>
      <c r="Q20" s="141">
        <v>863.1</v>
      </c>
      <c r="R20" s="175">
        <f t="shared" si="0"/>
        <v>2</v>
      </c>
      <c r="S20" s="141">
        <v>1011.6</v>
      </c>
      <c r="T20" s="141">
        <v>1016.2</v>
      </c>
      <c r="U20" s="141">
        <v>1008.3</v>
      </c>
      <c r="V20" s="141">
        <f t="shared" si="3"/>
        <v>7.9000000000000909</v>
      </c>
      <c r="W20" s="176">
        <v>3</v>
      </c>
      <c r="X20" s="176">
        <v>10</v>
      </c>
      <c r="Y20" s="176">
        <v>2</v>
      </c>
      <c r="Z20" s="141">
        <v>9.9</v>
      </c>
      <c r="AA20" s="141">
        <v>0</v>
      </c>
      <c r="AB20" s="120">
        <v>4.83</v>
      </c>
      <c r="AC20" s="120"/>
      <c r="AD20" s="120"/>
      <c r="AE20" s="120"/>
      <c r="AF20" s="120"/>
      <c r="AG20" s="120"/>
      <c r="AH20" s="120"/>
      <c r="AI20" s="120"/>
      <c r="AJ20" s="120"/>
      <c r="AK20" s="120"/>
      <c r="AL20" s="120"/>
      <c r="AM20" s="118"/>
      <c r="AN20" s="118"/>
      <c r="AO20" s="118"/>
      <c r="AP20" s="118"/>
      <c r="AQ20" s="118"/>
      <c r="AR20" s="118"/>
      <c r="AS20" s="118"/>
      <c r="AT20" s="118"/>
      <c r="AU20" s="118"/>
      <c r="AV20" s="118"/>
      <c r="AW20" s="118"/>
      <c r="AX20" s="118"/>
      <c r="AY20" s="169">
        <v>68</v>
      </c>
      <c r="AZ20" s="43">
        <v>1.2</v>
      </c>
      <c r="BA20" s="45">
        <v>68</v>
      </c>
      <c r="BB20" s="44">
        <v>5.6</v>
      </c>
      <c r="BC20" s="43">
        <v>1.2</v>
      </c>
      <c r="BD20" s="46"/>
    </row>
    <row r="21" spans="1:65" x14ac:dyDescent="0.2">
      <c r="A21" s="199">
        <v>13</v>
      </c>
      <c r="B21" s="141">
        <v>18.399999999999999</v>
      </c>
      <c r="C21" s="141">
        <v>27.3</v>
      </c>
      <c r="D21" s="141">
        <v>10.5</v>
      </c>
      <c r="E21" s="175">
        <f t="shared" si="2"/>
        <v>16.8</v>
      </c>
      <c r="F21" s="141">
        <v>9.5</v>
      </c>
      <c r="G21" s="141">
        <v>12.6</v>
      </c>
      <c r="H21" s="141">
        <v>11.4</v>
      </c>
      <c r="I21" s="141">
        <v>13.1</v>
      </c>
      <c r="J21" s="141">
        <v>9.4</v>
      </c>
      <c r="K21" s="141">
        <v>8.9</v>
      </c>
      <c r="L21" s="176">
        <v>57</v>
      </c>
      <c r="M21" s="176">
        <v>88</v>
      </c>
      <c r="N21" s="176">
        <v>28</v>
      </c>
      <c r="O21" s="141">
        <v>868.7</v>
      </c>
      <c r="P21" s="141">
        <v>870.7</v>
      </c>
      <c r="Q21" s="141">
        <v>866.2</v>
      </c>
      <c r="R21" s="175">
        <f t="shared" si="0"/>
        <v>4.5</v>
      </c>
      <c r="S21" s="141">
        <v>1017.4</v>
      </c>
      <c r="T21" s="141">
        <v>1022.6</v>
      </c>
      <c r="U21" s="141">
        <v>1012.9</v>
      </c>
      <c r="V21" s="141">
        <f t="shared" si="3"/>
        <v>9.7000000000000455</v>
      </c>
      <c r="W21" s="176">
        <v>3</v>
      </c>
      <c r="X21" s="176">
        <v>10</v>
      </c>
      <c r="Y21" s="176">
        <v>2</v>
      </c>
      <c r="Z21" s="141">
        <v>9</v>
      </c>
      <c r="AA21" s="141">
        <v>0</v>
      </c>
      <c r="AB21" s="120">
        <v>3.29</v>
      </c>
      <c r="AC21" s="120"/>
      <c r="AD21" s="120"/>
      <c r="AE21" s="120"/>
      <c r="AF21" s="120"/>
      <c r="AG21" s="120"/>
      <c r="AH21" s="120"/>
      <c r="AI21" s="111"/>
      <c r="AJ21" s="120"/>
      <c r="AK21" s="120"/>
      <c r="AL21" s="120"/>
      <c r="AM21" s="118"/>
      <c r="AN21" s="17"/>
      <c r="AO21" s="118"/>
      <c r="AP21" s="118"/>
      <c r="AQ21" s="118"/>
      <c r="AR21" s="118"/>
      <c r="AS21" s="118"/>
      <c r="AT21" s="118"/>
      <c r="AU21" s="118"/>
      <c r="AV21" s="118"/>
      <c r="AW21" s="17"/>
      <c r="AX21" s="17"/>
      <c r="AY21" s="169">
        <v>90</v>
      </c>
      <c r="AZ21" s="43">
        <v>1.6</v>
      </c>
      <c r="BA21" s="45">
        <v>90</v>
      </c>
      <c r="BB21" s="44">
        <v>9</v>
      </c>
      <c r="BC21" s="43">
        <v>1.6</v>
      </c>
      <c r="BD21" s="46"/>
    </row>
    <row r="22" spans="1:65" x14ac:dyDescent="0.2">
      <c r="A22" s="199">
        <v>14</v>
      </c>
      <c r="B22" s="141">
        <v>18.3</v>
      </c>
      <c r="C22" s="141">
        <v>25.9</v>
      </c>
      <c r="D22" s="141">
        <v>12</v>
      </c>
      <c r="E22" s="175">
        <f t="shared" si="2"/>
        <v>13.899999999999999</v>
      </c>
      <c r="F22" s="141">
        <v>10.8</v>
      </c>
      <c r="G22" s="141">
        <v>12.2</v>
      </c>
      <c r="H22" s="141">
        <v>10.7</v>
      </c>
      <c r="I22" s="141">
        <v>12.4</v>
      </c>
      <c r="J22" s="141">
        <v>9.6999999999999993</v>
      </c>
      <c r="K22" s="141">
        <v>8</v>
      </c>
      <c r="L22" s="176">
        <v>54</v>
      </c>
      <c r="M22" s="176">
        <v>83</v>
      </c>
      <c r="N22" s="176">
        <v>28</v>
      </c>
      <c r="O22" s="141">
        <v>870</v>
      </c>
      <c r="P22" s="141">
        <v>872.3</v>
      </c>
      <c r="Q22" s="141">
        <v>867.5</v>
      </c>
      <c r="R22" s="175">
        <f t="shared" si="0"/>
        <v>4.7999999999999545</v>
      </c>
      <c r="S22" s="141">
        <v>1018.6</v>
      </c>
      <c r="T22" s="141">
        <v>1023.9</v>
      </c>
      <c r="U22" s="141">
        <v>1013.8</v>
      </c>
      <c r="V22" s="141">
        <f t="shared" si="3"/>
        <v>10.100000000000023</v>
      </c>
      <c r="W22" s="176">
        <v>3</v>
      </c>
      <c r="X22" s="176">
        <v>10</v>
      </c>
      <c r="Y22" s="176">
        <v>2</v>
      </c>
      <c r="Z22" s="141">
        <v>8.8000000000000007</v>
      </c>
      <c r="AA22" s="141">
        <v>0</v>
      </c>
      <c r="AB22" s="120">
        <v>4.1500000000000004</v>
      </c>
      <c r="AC22" s="120"/>
      <c r="AD22" s="120"/>
      <c r="AE22" s="120"/>
      <c r="AF22" s="120"/>
      <c r="AG22" s="120"/>
      <c r="AH22" s="120"/>
      <c r="AI22" s="120"/>
      <c r="AJ22" s="120"/>
      <c r="AK22" s="120"/>
      <c r="AL22" s="120"/>
      <c r="AM22" s="118"/>
      <c r="AN22" s="17"/>
      <c r="AO22" s="118"/>
      <c r="AP22" s="118"/>
      <c r="AQ22" s="118"/>
      <c r="AR22" s="118"/>
      <c r="AS22" s="118"/>
      <c r="AT22" s="118"/>
      <c r="AU22" s="118"/>
      <c r="AV22" s="118"/>
      <c r="AW22" s="118"/>
      <c r="AX22" s="118"/>
      <c r="AY22" s="169" t="s">
        <v>81</v>
      </c>
      <c r="AZ22" s="43">
        <v>1.3</v>
      </c>
      <c r="BA22" s="45">
        <v>158</v>
      </c>
      <c r="BB22" s="44">
        <v>6.2</v>
      </c>
      <c r="BC22" s="43">
        <v>1.3</v>
      </c>
      <c r="BD22" s="46"/>
    </row>
    <row r="23" spans="1:65" x14ac:dyDescent="0.2">
      <c r="A23" s="199">
        <v>15</v>
      </c>
      <c r="B23" s="141">
        <v>18.5</v>
      </c>
      <c r="C23" s="141">
        <v>26.4</v>
      </c>
      <c r="D23" s="141">
        <v>10</v>
      </c>
      <c r="E23" s="175">
        <f t="shared" si="2"/>
        <v>16.399999999999999</v>
      </c>
      <c r="F23" s="141">
        <v>8.8000000000000007</v>
      </c>
      <c r="G23" s="141">
        <v>12</v>
      </c>
      <c r="H23" s="141">
        <v>10.3</v>
      </c>
      <c r="I23" s="141">
        <v>11.4</v>
      </c>
      <c r="J23" s="141">
        <v>9.4</v>
      </c>
      <c r="K23" s="141">
        <v>7.4</v>
      </c>
      <c r="L23" s="176">
        <v>53</v>
      </c>
      <c r="M23" s="176">
        <v>87</v>
      </c>
      <c r="N23" s="176">
        <v>29</v>
      </c>
      <c r="O23" s="141">
        <v>866.1</v>
      </c>
      <c r="P23" s="141">
        <v>868.2</v>
      </c>
      <c r="Q23" s="141">
        <v>863.3</v>
      </c>
      <c r="R23" s="175">
        <f t="shared" si="0"/>
        <v>4.9000000000000909</v>
      </c>
      <c r="S23" s="141">
        <v>1014.8</v>
      </c>
      <c r="T23" s="141">
        <v>1020.6</v>
      </c>
      <c r="U23" s="141">
        <v>1009.5</v>
      </c>
      <c r="V23" s="141">
        <f t="shared" si="3"/>
        <v>11.100000000000023</v>
      </c>
      <c r="W23" s="176">
        <v>5</v>
      </c>
      <c r="X23" s="176">
        <v>10</v>
      </c>
      <c r="Y23" s="176">
        <v>2</v>
      </c>
      <c r="Z23" s="141">
        <v>8.9</v>
      </c>
      <c r="AA23" s="141">
        <v>0</v>
      </c>
      <c r="AB23" s="120">
        <v>4.6500000000000004</v>
      </c>
      <c r="AC23" s="120"/>
      <c r="AD23" s="120"/>
      <c r="AE23" s="120"/>
      <c r="AF23" s="120"/>
      <c r="AG23" s="120"/>
      <c r="AH23" s="120"/>
      <c r="AI23" s="120"/>
      <c r="AJ23" s="120" t="s">
        <v>80</v>
      </c>
      <c r="AK23" s="120"/>
      <c r="AL23" s="120"/>
      <c r="AM23" s="118"/>
      <c r="AN23" s="17"/>
      <c r="AO23" s="118"/>
      <c r="AP23" s="118"/>
      <c r="AQ23" s="118"/>
      <c r="AR23" s="118"/>
      <c r="AS23" s="118"/>
      <c r="AT23" s="118"/>
      <c r="AU23" s="118"/>
      <c r="AV23" s="118"/>
      <c r="AW23" s="118"/>
      <c r="AX23" s="118"/>
      <c r="AY23" s="169">
        <v>113</v>
      </c>
      <c r="AZ23" s="43">
        <v>2.8</v>
      </c>
      <c r="BA23" s="45">
        <v>270</v>
      </c>
      <c r="BB23" s="44">
        <v>6.2</v>
      </c>
      <c r="BC23" s="43">
        <v>1.3</v>
      </c>
      <c r="BD23" s="46"/>
    </row>
    <row r="24" spans="1:65" x14ac:dyDescent="0.2">
      <c r="A24" s="199">
        <v>16</v>
      </c>
      <c r="B24" s="141">
        <v>19</v>
      </c>
      <c r="C24" s="141">
        <v>25.7</v>
      </c>
      <c r="D24" s="141">
        <v>13</v>
      </c>
      <c r="E24" s="175">
        <f t="shared" si="2"/>
        <v>12.7</v>
      </c>
      <c r="F24" s="141">
        <v>11.8</v>
      </c>
      <c r="G24" s="141">
        <v>13.3</v>
      </c>
      <c r="H24" s="141">
        <v>11.8</v>
      </c>
      <c r="I24" s="141">
        <v>12.7</v>
      </c>
      <c r="J24" s="141">
        <v>10.9</v>
      </c>
      <c r="K24" s="141">
        <v>9.3000000000000007</v>
      </c>
      <c r="L24" s="176">
        <v>54</v>
      </c>
      <c r="M24" s="176">
        <v>82</v>
      </c>
      <c r="N24" s="176">
        <v>35</v>
      </c>
      <c r="O24" s="141">
        <v>864.9</v>
      </c>
      <c r="P24" s="141">
        <v>866.5</v>
      </c>
      <c r="Q24" s="141">
        <v>863.4</v>
      </c>
      <c r="R24" s="175">
        <f t="shared" si="0"/>
        <v>3.1000000000000227</v>
      </c>
      <c r="S24" s="141">
        <v>1012.8</v>
      </c>
      <c r="T24" s="141">
        <v>1017.1</v>
      </c>
      <c r="U24" s="141">
        <v>1009.4</v>
      </c>
      <c r="V24" s="141">
        <f t="shared" si="3"/>
        <v>7.7000000000000455</v>
      </c>
      <c r="W24" s="176">
        <v>4</v>
      </c>
      <c r="X24" s="176">
        <v>10</v>
      </c>
      <c r="Y24" s="176">
        <v>2</v>
      </c>
      <c r="Z24" s="141">
        <v>7.6</v>
      </c>
      <c r="AA24" s="141">
        <v>0</v>
      </c>
      <c r="AB24" s="120">
        <v>4.09</v>
      </c>
      <c r="AC24" s="120"/>
      <c r="AD24" s="120"/>
      <c r="AE24" s="120"/>
      <c r="AF24" s="120"/>
      <c r="AG24" s="120"/>
      <c r="AH24" s="120"/>
      <c r="AI24" s="120"/>
      <c r="AJ24" s="120"/>
      <c r="AK24" s="120"/>
      <c r="AL24" s="120"/>
      <c r="AM24" s="17"/>
      <c r="AN24" s="118"/>
      <c r="AO24" s="118"/>
      <c r="AP24" s="118"/>
      <c r="AQ24" s="118"/>
      <c r="AR24" s="118"/>
      <c r="AS24" s="118"/>
      <c r="AT24" s="118"/>
      <c r="AU24" s="118"/>
      <c r="AV24" s="118"/>
      <c r="AW24" s="118"/>
      <c r="AX24" s="118"/>
      <c r="AY24" s="169">
        <v>23</v>
      </c>
      <c r="AZ24" s="43">
        <v>1.5</v>
      </c>
      <c r="BA24" s="45">
        <v>23</v>
      </c>
      <c r="BB24" s="44">
        <v>4.5</v>
      </c>
      <c r="BC24" s="43">
        <v>1.7</v>
      </c>
      <c r="BD24" s="46"/>
    </row>
    <row r="25" spans="1:65" x14ac:dyDescent="0.2">
      <c r="A25" s="199">
        <v>17</v>
      </c>
      <c r="B25" s="141">
        <v>20.5</v>
      </c>
      <c r="C25" s="141">
        <v>28.9</v>
      </c>
      <c r="D25" s="141">
        <v>10.4</v>
      </c>
      <c r="E25" s="175">
        <f t="shared" si="2"/>
        <v>18.5</v>
      </c>
      <c r="F25" s="141">
        <v>8.3000000000000007</v>
      </c>
      <c r="G25" s="141">
        <v>12.4</v>
      </c>
      <c r="H25" s="141">
        <v>9.8000000000000007</v>
      </c>
      <c r="I25" s="141">
        <v>11.7</v>
      </c>
      <c r="J25" s="141">
        <v>7.3</v>
      </c>
      <c r="K25" s="141">
        <v>6.6</v>
      </c>
      <c r="L25" s="176">
        <v>46</v>
      </c>
      <c r="M25" s="176">
        <v>89</v>
      </c>
      <c r="N25" s="176">
        <v>22</v>
      </c>
      <c r="O25" s="141">
        <v>862.8</v>
      </c>
      <c r="P25" s="141">
        <v>865.6</v>
      </c>
      <c r="Q25" s="141">
        <v>860.3</v>
      </c>
      <c r="R25" s="175">
        <f t="shared" si="0"/>
        <v>5.3000000000000682</v>
      </c>
      <c r="S25" s="141">
        <v>1012.2</v>
      </c>
      <c r="T25" s="141">
        <v>1017.1</v>
      </c>
      <c r="U25" s="141">
        <v>1007.5</v>
      </c>
      <c r="V25" s="141">
        <f t="shared" si="3"/>
        <v>9.6000000000000227</v>
      </c>
      <c r="W25" s="176"/>
      <c r="X25" s="176">
        <v>10</v>
      </c>
      <c r="Y25" s="176">
        <v>2</v>
      </c>
      <c r="Z25" s="141">
        <v>10.5</v>
      </c>
      <c r="AA25" s="141">
        <v>0</v>
      </c>
      <c r="AB25" s="120">
        <v>3.38</v>
      </c>
      <c r="AC25" s="120"/>
      <c r="AD25" s="120"/>
      <c r="AE25" s="120"/>
      <c r="AF25" s="120"/>
      <c r="AG25" s="120"/>
      <c r="AH25" s="120"/>
      <c r="AI25" s="120"/>
      <c r="AJ25" s="120"/>
      <c r="AK25" s="120"/>
      <c r="AL25" s="120"/>
      <c r="AM25" s="118"/>
      <c r="AN25" s="118"/>
      <c r="AO25" s="118"/>
      <c r="AP25" s="118"/>
      <c r="AQ25" s="118"/>
      <c r="AR25" s="118"/>
      <c r="AS25" s="118"/>
      <c r="AT25" s="118"/>
      <c r="AU25" s="118"/>
      <c r="AV25" s="118"/>
      <c r="AW25" s="118"/>
      <c r="AX25" s="118"/>
      <c r="AY25" s="119" t="s">
        <v>81</v>
      </c>
      <c r="AZ25" s="43">
        <v>0.9</v>
      </c>
      <c r="BA25" s="45">
        <v>248</v>
      </c>
      <c r="BB25" s="44">
        <v>5.6</v>
      </c>
      <c r="BC25" s="43">
        <v>2</v>
      </c>
      <c r="BD25" s="46"/>
    </row>
    <row r="26" spans="1:65" x14ac:dyDescent="0.2">
      <c r="A26" s="199">
        <v>18</v>
      </c>
      <c r="B26" s="141">
        <v>19.899999999999999</v>
      </c>
      <c r="C26" s="141">
        <v>27.6</v>
      </c>
      <c r="D26" s="141">
        <v>12.5</v>
      </c>
      <c r="E26" s="175">
        <f t="shared" si="2"/>
        <v>15.100000000000001</v>
      </c>
      <c r="F26" s="141">
        <v>8.5</v>
      </c>
      <c r="G26" s="141">
        <v>11.3</v>
      </c>
      <c r="H26" s="141">
        <v>8.4</v>
      </c>
      <c r="I26" s="141">
        <v>9.6</v>
      </c>
      <c r="J26" s="141">
        <v>7.3</v>
      </c>
      <c r="K26" s="141">
        <v>4.5999999999999996</v>
      </c>
      <c r="L26" s="176">
        <v>39</v>
      </c>
      <c r="M26" s="176">
        <v>62</v>
      </c>
      <c r="N26" s="176">
        <v>21</v>
      </c>
      <c r="O26" s="141">
        <v>861.4</v>
      </c>
      <c r="P26" s="141">
        <v>863.8</v>
      </c>
      <c r="Q26" s="141">
        <v>858.8</v>
      </c>
      <c r="R26" s="175">
        <f t="shared" si="0"/>
        <v>5</v>
      </c>
      <c r="S26" s="141">
        <v>1010.6</v>
      </c>
      <c r="T26" s="141">
        <v>1019.1</v>
      </c>
      <c r="U26" s="141">
        <v>1003.6</v>
      </c>
      <c r="V26" s="141">
        <f t="shared" si="3"/>
        <v>15.5</v>
      </c>
      <c r="W26" s="176">
        <v>3</v>
      </c>
      <c r="X26" s="176">
        <v>10</v>
      </c>
      <c r="Y26" s="176">
        <v>2</v>
      </c>
      <c r="Z26" s="141">
        <v>10.199999999999999</v>
      </c>
      <c r="AA26" s="141">
        <v>0</v>
      </c>
      <c r="AB26" s="120">
        <v>4.32</v>
      </c>
      <c r="AC26" s="120"/>
      <c r="AD26" s="120"/>
      <c r="AE26" s="120"/>
      <c r="AF26" s="120"/>
      <c r="AG26" s="120"/>
      <c r="AH26" s="120"/>
      <c r="AI26" s="120"/>
      <c r="AJ26" s="120"/>
      <c r="AK26" s="120"/>
      <c r="AL26" s="120"/>
      <c r="AM26" s="118"/>
      <c r="AN26" s="118"/>
      <c r="AO26" s="118"/>
      <c r="AP26" s="118"/>
      <c r="AQ26" s="118"/>
      <c r="AR26" s="118"/>
      <c r="AS26" s="81"/>
      <c r="AT26" s="118"/>
      <c r="AU26" s="118"/>
      <c r="AV26" s="118"/>
      <c r="AW26" s="118"/>
      <c r="AX26" s="118"/>
      <c r="AY26" s="169">
        <v>68</v>
      </c>
      <c r="AZ26" s="43">
        <v>1.9</v>
      </c>
      <c r="BA26" s="45">
        <v>248</v>
      </c>
      <c r="BB26" s="44">
        <v>5.6</v>
      </c>
      <c r="BC26" s="43">
        <v>1.9</v>
      </c>
      <c r="BD26" s="46"/>
    </row>
    <row r="27" spans="1:65" x14ac:dyDescent="0.2">
      <c r="A27" s="199">
        <v>19</v>
      </c>
      <c r="B27" s="141">
        <v>20.5</v>
      </c>
      <c r="C27" s="141">
        <v>27.9</v>
      </c>
      <c r="D27" s="141">
        <v>13.9</v>
      </c>
      <c r="E27" s="175">
        <f t="shared" si="2"/>
        <v>13.999999999999998</v>
      </c>
      <c r="F27" s="141">
        <v>11</v>
      </c>
      <c r="G27" s="141">
        <v>12</v>
      </c>
      <c r="H27" s="141">
        <v>9.1999999999999993</v>
      </c>
      <c r="I27" s="141">
        <v>10.8</v>
      </c>
      <c r="J27" s="141">
        <v>8.3000000000000007</v>
      </c>
      <c r="K27" s="141">
        <v>5.8</v>
      </c>
      <c r="L27" s="176">
        <v>40</v>
      </c>
      <c r="M27" s="176">
        <v>63</v>
      </c>
      <c r="N27" s="176">
        <v>22</v>
      </c>
      <c r="O27" s="141">
        <v>861.1</v>
      </c>
      <c r="P27" s="141">
        <v>863.2</v>
      </c>
      <c r="Q27" s="141">
        <v>859</v>
      </c>
      <c r="R27" s="175">
        <f t="shared" si="0"/>
        <v>4.2000000000000455</v>
      </c>
      <c r="S27" s="141">
        <v>1006.7</v>
      </c>
      <c r="T27" s="141">
        <v>1011.4</v>
      </c>
      <c r="U27" s="141">
        <v>1003.6</v>
      </c>
      <c r="V27" s="141">
        <f t="shared" si="3"/>
        <v>7.7999999999999545</v>
      </c>
      <c r="W27" s="176">
        <v>4</v>
      </c>
      <c r="X27" s="176">
        <v>10</v>
      </c>
      <c r="Y27" s="176">
        <v>2</v>
      </c>
      <c r="Z27" s="141">
        <v>9.5</v>
      </c>
      <c r="AA27" s="141">
        <v>0</v>
      </c>
      <c r="AB27" s="120">
        <v>4.75</v>
      </c>
      <c r="AC27" s="120"/>
      <c r="AD27" s="120"/>
      <c r="AE27" s="120"/>
      <c r="AF27" s="120"/>
      <c r="AG27" s="120"/>
      <c r="AH27" s="120"/>
      <c r="AI27" s="120"/>
      <c r="AJ27" s="120"/>
      <c r="AK27" s="120"/>
      <c r="AL27" s="120"/>
      <c r="AM27" s="118"/>
      <c r="AN27" s="118"/>
      <c r="AO27" s="118"/>
      <c r="AP27" s="118"/>
      <c r="AQ27" s="118"/>
      <c r="AR27" s="118"/>
      <c r="AS27" s="118"/>
      <c r="AT27" s="118"/>
      <c r="AU27" s="118"/>
      <c r="AV27" s="118"/>
      <c r="AW27" s="118"/>
      <c r="AX27" s="118"/>
      <c r="AY27" s="169">
        <v>270</v>
      </c>
      <c r="AZ27" s="43">
        <v>1.7</v>
      </c>
      <c r="BA27" s="45">
        <v>270</v>
      </c>
      <c r="BB27" s="44">
        <v>6.2</v>
      </c>
      <c r="BC27" s="43">
        <v>1.7</v>
      </c>
      <c r="BD27" s="46"/>
    </row>
    <row r="28" spans="1:65" x14ac:dyDescent="0.2">
      <c r="A28" s="323">
        <v>20</v>
      </c>
      <c r="B28" s="270">
        <v>21</v>
      </c>
      <c r="C28" s="270">
        <v>28.8</v>
      </c>
      <c r="D28" s="270">
        <v>10.3</v>
      </c>
      <c r="E28" s="202">
        <f t="shared" si="2"/>
        <v>18.5</v>
      </c>
      <c r="F28" s="270">
        <v>8.5</v>
      </c>
      <c r="G28" s="270">
        <v>12.6</v>
      </c>
      <c r="H28" s="270">
        <v>9.9</v>
      </c>
      <c r="I28" s="270">
        <v>11.3</v>
      </c>
      <c r="J28" s="270">
        <v>8.4</v>
      </c>
      <c r="K28" s="270">
        <v>6.8</v>
      </c>
      <c r="L28" s="324">
        <v>43</v>
      </c>
      <c r="M28" s="324">
        <v>78</v>
      </c>
      <c r="N28" s="324">
        <v>23</v>
      </c>
      <c r="O28" s="270">
        <v>861.1</v>
      </c>
      <c r="P28" s="270">
        <v>863.3</v>
      </c>
      <c r="Q28" s="270">
        <v>859</v>
      </c>
      <c r="R28" s="202">
        <f t="shared" si="0"/>
        <v>4.2999999999999545</v>
      </c>
      <c r="S28" s="270">
        <v>1007.5</v>
      </c>
      <c r="T28" s="270">
        <v>1012.7</v>
      </c>
      <c r="U28" s="270">
        <v>1003.6</v>
      </c>
      <c r="V28" s="270">
        <f t="shared" si="3"/>
        <v>9.1000000000000227</v>
      </c>
      <c r="W28" s="324">
        <v>2</v>
      </c>
      <c r="X28" s="324">
        <v>10</v>
      </c>
      <c r="Y28" s="324">
        <v>2</v>
      </c>
      <c r="Z28" s="270">
        <v>8.9</v>
      </c>
      <c r="AA28" s="270">
        <v>0</v>
      </c>
      <c r="AB28" s="130">
        <v>4.8</v>
      </c>
      <c r="AC28" s="130"/>
      <c r="AD28" s="130"/>
      <c r="AE28" s="130"/>
      <c r="AF28" s="130"/>
      <c r="AG28" s="130"/>
      <c r="AH28" s="130"/>
      <c r="AI28" s="130"/>
      <c r="AJ28" s="130"/>
      <c r="AK28" s="130"/>
      <c r="AL28" s="130"/>
      <c r="AM28" s="131"/>
      <c r="AN28" s="131"/>
      <c r="AO28" s="131"/>
      <c r="AP28" s="131"/>
      <c r="AQ28" s="131"/>
      <c r="AR28" s="131"/>
      <c r="AS28" s="131"/>
      <c r="AT28" s="131"/>
      <c r="AU28" s="131"/>
      <c r="AV28" s="131"/>
      <c r="AW28" s="131"/>
      <c r="AX28" s="131"/>
      <c r="AY28" s="264">
        <v>270</v>
      </c>
      <c r="AZ28" s="134">
        <v>2</v>
      </c>
      <c r="BA28" s="170">
        <v>180</v>
      </c>
      <c r="BB28" s="135">
        <v>6.4</v>
      </c>
      <c r="BC28" s="134">
        <v>2</v>
      </c>
      <c r="BD28" s="136"/>
    </row>
    <row r="29" spans="1:65" x14ac:dyDescent="0.2">
      <c r="A29" s="199">
        <v>21</v>
      </c>
      <c r="B29" s="141">
        <v>21.5</v>
      </c>
      <c r="C29" s="141">
        <v>28.6</v>
      </c>
      <c r="D29" s="141">
        <v>14.7</v>
      </c>
      <c r="E29" s="175">
        <f t="shared" si="2"/>
        <v>13.900000000000002</v>
      </c>
      <c r="F29" s="141">
        <v>12.5</v>
      </c>
      <c r="G29" s="141">
        <v>11.9</v>
      </c>
      <c r="H29" s="141">
        <v>8.5</v>
      </c>
      <c r="I29" s="141">
        <v>11.4</v>
      </c>
      <c r="J29" s="141">
        <v>5.0999999999999996</v>
      </c>
      <c r="K29" s="141">
        <v>4.2</v>
      </c>
      <c r="L29" s="176">
        <v>35</v>
      </c>
      <c r="M29" s="176">
        <v>68</v>
      </c>
      <c r="N29" s="176">
        <v>15</v>
      </c>
      <c r="O29" s="141">
        <v>860.3</v>
      </c>
      <c r="P29" s="141">
        <v>862.5</v>
      </c>
      <c r="Q29" s="141">
        <v>857.1</v>
      </c>
      <c r="R29" s="175">
        <f t="shared" si="0"/>
        <v>5.3999999999999773</v>
      </c>
      <c r="S29" s="141">
        <v>1005.3</v>
      </c>
      <c r="T29" s="141">
        <v>1010.2</v>
      </c>
      <c r="U29" s="141">
        <v>1001.5</v>
      </c>
      <c r="V29" s="141">
        <f t="shared" si="3"/>
        <v>8.7000000000000455</v>
      </c>
      <c r="W29" s="176">
        <v>3</v>
      </c>
      <c r="X29" s="176">
        <v>10</v>
      </c>
      <c r="Y29" s="176">
        <v>2</v>
      </c>
      <c r="Z29" s="141">
        <v>10.4</v>
      </c>
      <c r="AA29" s="141">
        <v>0</v>
      </c>
      <c r="AB29" s="120">
        <v>6.58</v>
      </c>
      <c r="AC29" s="120"/>
      <c r="AD29" s="120"/>
      <c r="AE29" s="120"/>
      <c r="AF29" s="120"/>
      <c r="AG29" s="120"/>
      <c r="AH29" s="120"/>
      <c r="AI29" s="120"/>
      <c r="AJ29" s="120"/>
      <c r="AK29" s="120"/>
      <c r="AL29" s="120"/>
      <c r="AM29" s="118"/>
      <c r="AN29" s="118"/>
      <c r="AO29" s="118"/>
      <c r="AP29" s="118"/>
      <c r="AQ29" s="118"/>
      <c r="AR29" s="118"/>
      <c r="AS29" s="118"/>
      <c r="AT29" s="118"/>
      <c r="AU29" s="118"/>
      <c r="AV29" s="118"/>
      <c r="AW29" s="118"/>
      <c r="AX29" s="118"/>
      <c r="AY29" s="169">
        <v>248</v>
      </c>
      <c r="AZ29" s="43">
        <v>2.7</v>
      </c>
      <c r="BA29" s="45">
        <v>203</v>
      </c>
      <c r="BB29" s="44">
        <v>11.2</v>
      </c>
      <c r="BC29" s="43">
        <v>3.6</v>
      </c>
      <c r="BD29" s="46"/>
    </row>
    <row r="30" spans="1:65" x14ac:dyDescent="0.2">
      <c r="A30" s="199">
        <v>22</v>
      </c>
      <c r="B30" s="141">
        <v>16.5</v>
      </c>
      <c r="C30" s="141">
        <v>24</v>
      </c>
      <c r="D30" s="214">
        <v>8.3000000000000007</v>
      </c>
      <c r="E30" s="175">
        <f t="shared" si="2"/>
        <v>15.7</v>
      </c>
      <c r="F30" s="141">
        <v>6.8</v>
      </c>
      <c r="G30" s="141">
        <v>9.6</v>
      </c>
      <c r="H30" s="141">
        <v>8</v>
      </c>
      <c r="I30" s="141">
        <v>9.4</v>
      </c>
      <c r="J30" s="141">
        <v>6.3</v>
      </c>
      <c r="K30" s="141">
        <v>3.7</v>
      </c>
      <c r="L30" s="176">
        <v>45</v>
      </c>
      <c r="M30" s="176">
        <v>74</v>
      </c>
      <c r="N30" s="176">
        <v>21</v>
      </c>
      <c r="O30" s="141">
        <v>860.5</v>
      </c>
      <c r="P30" s="141">
        <v>862.5</v>
      </c>
      <c r="Q30" s="141">
        <v>858.2</v>
      </c>
      <c r="R30" s="175">
        <f t="shared" si="0"/>
        <v>4.2999999999999545</v>
      </c>
      <c r="S30" s="141">
        <v>1008.4</v>
      </c>
      <c r="T30" s="141">
        <v>1013.7</v>
      </c>
      <c r="U30" s="141">
        <v>1005.1</v>
      </c>
      <c r="V30" s="141">
        <f t="shared" si="3"/>
        <v>8.6000000000000227</v>
      </c>
      <c r="W30" s="176">
        <v>6</v>
      </c>
      <c r="X30" s="176">
        <v>10</v>
      </c>
      <c r="Y30" s="176">
        <v>2</v>
      </c>
      <c r="Z30" s="141">
        <v>4.4000000000000004</v>
      </c>
      <c r="AA30" s="141">
        <v>0</v>
      </c>
      <c r="AB30" s="120">
        <v>5.32</v>
      </c>
      <c r="AC30" s="120"/>
      <c r="AD30" s="120"/>
      <c r="AE30" s="120"/>
      <c r="AF30" s="120"/>
      <c r="AG30" s="120"/>
      <c r="AH30" s="120"/>
      <c r="AI30" s="120"/>
      <c r="AJ30" s="120"/>
      <c r="AK30" s="120"/>
      <c r="AL30" s="120"/>
      <c r="AM30" s="17"/>
      <c r="AN30" s="118"/>
      <c r="AO30" s="118"/>
      <c r="AP30" s="118"/>
      <c r="AQ30" s="118"/>
      <c r="AR30" s="118"/>
      <c r="AS30" s="118"/>
      <c r="AT30" s="118"/>
      <c r="AU30" s="118"/>
      <c r="AV30" s="118"/>
      <c r="AW30" s="118"/>
      <c r="AX30" s="118"/>
      <c r="AY30" s="169">
        <v>23</v>
      </c>
      <c r="AZ30" s="43">
        <v>1.9</v>
      </c>
      <c r="BA30" s="45">
        <v>180</v>
      </c>
      <c r="BB30" s="44" t="s">
        <v>128</v>
      </c>
      <c r="BC30" s="43">
        <v>1.9</v>
      </c>
      <c r="BD30" s="46"/>
    </row>
    <row r="31" spans="1:65" x14ac:dyDescent="0.2">
      <c r="A31" s="199">
        <v>23</v>
      </c>
      <c r="B31" s="141">
        <v>16.399999999999999</v>
      </c>
      <c r="C31" s="141">
        <v>25.2</v>
      </c>
      <c r="D31" s="141">
        <v>6.4</v>
      </c>
      <c r="E31" s="175">
        <f t="shared" si="2"/>
        <v>18.799999999999997</v>
      </c>
      <c r="F31" s="141">
        <v>5</v>
      </c>
      <c r="G31" s="141">
        <v>9.6999999999999993</v>
      </c>
      <c r="H31" s="141">
        <v>7.8</v>
      </c>
      <c r="I31" s="141">
        <v>9.6999999999999993</v>
      </c>
      <c r="J31" s="141">
        <v>6.8</v>
      </c>
      <c r="K31" s="141">
        <v>3.4</v>
      </c>
      <c r="L31" s="176">
        <v>42</v>
      </c>
      <c r="M31" s="176">
        <v>82</v>
      </c>
      <c r="N31" s="176">
        <v>23</v>
      </c>
      <c r="O31" s="141">
        <v>862.2</v>
      </c>
      <c r="P31" s="141">
        <v>863.8</v>
      </c>
      <c r="Q31" s="141">
        <v>860.4</v>
      </c>
      <c r="R31" s="175">
        <f t="shared" si="0"/>
        <v>3.3999999999999773</v>
      </c>
      <c r="S31" s="141">
        <v>1011.3</v>
      </c>
      <c r="T31" s="141">
        <v>1015.8</v>
      </c>
      <c r="U31" s="141">
        <v>1007.1</v>
      </c>
      <c r="V31" s="141">
        <f t="shared" si="3"/>
        <v>8.6999999999999318</v>
      </c>
      <c r="W31" s="176">
        <v>0</v>
      </c>
      <c r="X31" s="176">
        <v>10</v>
      </c>
      <c r="Y31" s="176">
        <v>2</v>
      </c>
      <c r="Z31" s="141">
        <v>10.5</v>
      </c>
      <c r="AA31" s="141">
        <v>0</v>
      </c>
      <c r="AB31" s="120">
        <v>4.84</v>
      </c>
      <c r="AC31" s="120"/>
      <c r="AD31" s="120"/>
      <c r="AE31" s="120"/>
      <c r="AF31" s="120"/>
      <c r="AG31" s="120"/>
      <c r="AH31" s="120"/>
      <c r="AI31" s="120"/>
      <c r="AJ31" s="120"/>
      <c r="AK31" s="120"/>
      <c r="AL31" s="120"/>
      <c r="AM31" s="17"/>
      <c r="AN31" s="118"/>
      <c r="AO31" s="118"/>
      <c r="AP31" s="118"/>
      <c r="AQ31" s="118"/>
      <c r="AR31" s="118"/>
      <c r="AS31" s="118"/>
      <c r="AT31" s="118"/>
      <c r="AU31" s="118"/>
      <c r="AV31" s="118"/>
      <c r="AW31" s="118"/>
      <c r="AX31" s="118"/>
      <c r="AY31" s="169" t="s">
        <v>81</v>
      </c>
      <c r="AZ31" s="43">
        <v>2</v>
      </c>
      <c r="BA31" s="45">
        <v>68</v>
      </c>
      <c r="BB31" s="44">
        <v>5.9</v>
      </c>
      <c r="BC31" s="43">
        <v>2.2000000000000002</v>
      </c>
      <c r="BD31" s="46"/>
    </row>
    <row r="32" spans="1:65" x14ac:dyDescent="0.2">
      <c r="A32" s="199">
        <v>24</v>
      </c>
      <c r="B32" s="141">
        <v>18</v>
      </c>
      <c r="C32" s="141">
        <v>27.5</v>
      </c>
      <c r="D32" s="141">
        <v>8.3000000000000007</v>
      </c>
      <c r="E32" s="175">
        <f t="shared" si="2"/>
        <v>19.2</v>
      </c>
      <c r="F32" s="141">
        <v>6</v>
      </c>
      <c r="G32" s="141">
        <v>10.1</v>
      </c>
      <c r="H32" s="141">
        <v>7.3</v>
      </c>
      <c r="I32" s="141">
        <v>8.9</v>
      </c>
      <c r="J32" s="141">
        <v>5.0999999999999996</v>
      </c>
      <c r="K32" s="141">
        <v>3.1</v>
      </c>
      <c r="L32" s="176">
        <v>38</v>
      </c>
      <c r="M32" s="176">
        <v>72</v>
      </c>
      <c r="N32" s="176">
        <v>18</v>
      </c>
      <c r="O32" s="141">
        <v>862.8</v>
      </c>
      <c r="P32" s="141">
        <v>865.7</v>
      </c>
      <c r="Q32" s="141">
        <v>860.3</v>
      </c>
      <c r="R32" s="175">
        <f t="shared" si="0"/>
        <v>5.4000000000000909</v>
      </c>
      <c r="S32" s="141">
        <v>1013.3</v>
      </c>
      <c r="T32" s="141">
        <v>1018.6</v>
      </c>
      <c r="U32" s="141">
        <v>1008.4</v>
      </c>
      <c r="V32" s="141">
        <f t="shared" si="3"/>
        <v>10.200000000000045</v>
      </c>
      <c r="W32" s="176">
        <v>0</v>
      </c>
      <c r="X32" s="176">
        <v>10</v>
      </c>
      <c r="Y32" s="176">
        <v>2</v>
      </c>
      <c r="Z32" s="141">
        <v>10.5</v>
      </c>
      <c r="AA32" s="141">
        <v>0</v>
      </c>
      <c r="AB32" s="120">
        <v>3.1</v>
      </c>
      <c r="AC32" s="120"/>
      <c r="AD32" s="120"/>
      <c r="AE32" s="120"/>
      <c r="AF32" s="120"/>
      <c r="AG32" s="120"/>
      <c r="AH32" s="120"/>
      <c r="AI32" s="120"/>
      <c r="AJ32" s="120"/>
      <c r="AK32" s="120"/>
      <c r="AL32" s="120"/>
      <c r="AM32" s="118"/>
      <c r="AN32" s="17"/>
      <c r="AO32" s="118"/>
      <c r="AP32" s="118"/>
      <c r="AQ32" s="118"/>
      <c r="AR32" s="118" t="s">
        <v>80</v>
      </c>
      <c r="AS32" s="118"/>
      <c r="AT32" s="118"/>
      <c r="AU32" s="118"/>
      <c r="AV32" s="118"/>
      <c r="AW32" s="118"/>
      <c r="AX32" s="118"/>
      <c r="AY32" s="169">
        <v>68</v>
      </c>
      <c r="AZ32" s="43">
        <v>3</v>
      </c>
      <c r="BA32" s="45">
        <v>68</v>
      </c>
      <c r="BB32" s="44">
        <v>5.6</v>
      </c>
      <c r="BC32" s="43">
        <v>0.6</v>
      </c>
      <c r="BD32" s="46"/>
    </row>
    <row r="33" spans="1:56" x14ac:dyDescent="0.2">
      <c r="A33" s="174">
        <v>25</v>
      </c>
      <c r="B33" s="141">
        <v>20.399999999999999</v>
      </c>
      <c r="C33" s="141">
        <v>30.5</v>
      </c>
      <c r="D33" s="141">
        <v>10</v>
      </c>
      <c r="E33" s="175">
        <f t="shared" si="2"/>
        <v>20.5</v>
      </c>
      <c r="F33" s="141">
        <v>6</v>
      </c>
      <c r="G33" s="141">
        <v>12.4</v>
      </c>
      <c r="H33" s="141">
        <v>8.5</v>
      </c>
      <c r="I33" s="141">
        <v>9.4</v>
      </c>
      <c r="J33" s="141">
        <v>7.9</v>
      </c>
      <c r="K33" s="141">
        <v>4.5999999999999996</v>
      </c>
      <c r="L33" s="176">
        <v>33</v>
      </c>
      <c r="M33" s="176">
        <v>64</v>
      </c>
      <c r="N33" s="176">
        <v>19</v>
      </c>
      <c r="O33" s="141">
        <v>856.6</v>
      </c>
      <c r="P33" s="141">
        <v>859.7</v>
      </c>
      <c r="Q33" s="141">
        <v>853.8</v>
      </c>
      <c r="R33" s="175">
        <f t="shared" si="0"/>
        <v>5.9000000000000909</v>
      </c>
      <c r="S33" s="141">
        <v>1002.8</v>
      </c>
      <c r="T33" s="141">
        <v>1011</v>
      </c>
      <c r="U33" s="141">
        <v>996.9</v>
      </c>
      <c r="V33" s="141">
        <f t="shared" si="3"/>
        <v>14.100000000000023</v>
      </c>
      <c r="W33" s="176">
        <v>4</v>
      </c>
      <c r="X33" s="176">
        <v>10</v>
      </c>
      <c r="Y33" s="176">
        <v>2</v>
      </c>
      <c r="Z33" s="141">
        <v>9.3000000000000007</v>
      </c>
      <c r="AA33" s="141">
        <v>0</v>
      </c>
      <c r="AB33" s="120">
        <v>5.86</v>
      </c>
      <c r="AC33" s="120"/>
      <c r="AD33" s="120"/>
      <c r="AE33" s="120"/>
      <c r="AF33" s="120"/>
      <c r="AG33" s="120"/>
      <c r="AH33" s="120"/>
      <c r="AI33" s="120"/>
      <c r="AJ33" s="120"/>
      <c r="AK33" s="120"/>
      <c r="AL33" s="120"/>
      <c r="AM33" s="17"/>
      <c r="AN33" s="118"/>
      <c r="AO33" s="118"/>
      <c r="AP33" s="118"/>
      <c r="AQ33" s="118"/>
      <c r="AR33" s="118" t="s">
        <v>80</v>
      </c>
      <c r="AS33" s="118"/>
      <c r="AT33" s="118"/>
      <c r="AU33" s="118"/>
      <c r="AV33" s="118"/>
      <c r="AW33" s="118"/>
      <c r="AX33" s="118"/>
      <c r="AY33" s="121">
        <v>270</v>
      </c>
      <c r="AZ33" s="121">
        <v>4</v>
      </c>
      <c r="BA33" s="47">
        <v>248</v>
      </c>
      <c r="BB33" s="112">
        <v>11.5</v>
      </c>
      <c r="BC33" s="48">
        <v>4</v>
      </c>
      <c r="BD33" s="48"/>
    </row>
    <row r="34" spans="1:56" x14ac:dyDescent="0.2">
      <c r="A34" s="174">
        <v>26</v>
      </c>
      <c r="B34" s="141">
        <v>23.3</v>
      </c>
      <c r="C34" s="141">
        <v>30.3</v>
      </c>
      <c r="D34" s="141">
        <v>14</v>
      </c>
      <c r="E34" s="175">
        <f t="shared" si="2"/>
        <v>16.3</v>
      </c>
      <c r="F34" s="141">
        <v>8.4</v>
      </c>
      <c r="G34" s="141">
        <v>11.9</v>
      </c>
      <c r="H34" s="141">
        <v>7.5</v>
      </c>
      <c r="I34" s="141">
        <v>8.4</v>
      </c>
      <c r="J34" s="141">
        <v>6.5</v>
      </c>
      <c r="K34" s="141">
        <v>2.8</v>
      </c>
      <c r="L34" s="176">
        <v>28</v>
      </c>
      <c r="M34" s="176">
        <v>47</v>
      </c>
      <c r="N34" s="176">
        <v>17</v>
      </c>
      <c r="O34" s="141">
        <v>856.8</v>
      </c>
      <c r="P34" s="141">
        <v>859.1</v>
      </c>
      <c r="Q34" s="141">
        <v>854</v>
      </c>
      <c r="R34" s="175">
        <f t="shared" si="0"/>
        <v>5.1000000000000227</v>
      </c>
      <c r="S34" s="141">
        <v>1002.7</v>
      </c>
      <c r="T34" s="141">
        <v>1010.4</v>
      </c>
      <c r="U34" s="141">
        <v>996.9</v>
      </c>
      <c r="V34" s="141">
        <f t="shared" si="3"/>
        <v>13.5</v>
      </c>
      <c r="W34" s="176">
        <v>2</v>
      </c>
      <c r="X34" s="176">
        <v>10</v>
      </c>
      <c r="Y34" s="176">
        <v>2</v>
      </c>
      <c r="Z34" s="141">
        <v>9.6999999999999993</v>
      </c>
      <c r="AA34" s="141">
        <v>0</v>
      </c>
      <c r="AB34" s="120">
        <v>7.23</v>
      </c>
      <c r="AC34" s="120"/>
      <c r="AD34" s="120"/>
      <c r="AE34" s="120"/>
      <c r="AF34" s="120"/>
      <c r="AG34" s="120"/>
      <c r="AH34" s="120"/>
      <c r="AI34" s="120"/>
      <c r="AJ34" s="120"/>
      <c r="AK34" s="120"/>
      <c r="AL34" s="120"/>
      <c r="AM34" s="122"/>
      <c r="AN34" s="122"/>
      <c r="AO34" s="122"/>
      <c r="AP34" s="122"/>
      <c r="AQ34" s="122"/>
      <c r="AR34" s="122"/>
      <c r="AS34" s="122"/>
      <c r="AT34" s="122"/>
      <c r="AU34" s="122"/>
      <c r="AV34" s="122"/>
      <c r="AW34" s="122"/>
      <c r="AX34" s="122"/>
      <c r="AY34" s="121">
        <v>270</v>
      </c>
      <c r="AZ34" s="121">
        <v>2.7</v>
      </c>
      <c r="BA34" s="47">
        <v>180</v>
      </c>
      <c r="BB34" s="112">
        <v>8.4</v>
      </c>
      <c r="BC34" s="48">
        <v>2.9</v>
      </c>
      <c r="BD34" s="48"/>
    </row>
    <row r="35" spans="1:56" x14ac:dyDescent="0.2">
      <c r="A35" s="174">
        <v>27</v>
      </c>
      <c r="B35" s="141">
        <v>19.7</v>
      </c>
      <c r="C35" s="141">
        <v>26.6</v>
      </c>
      <c r="D35" s="141">
        <v>12</v>
      </c>
      <c r="E35" s="175">
        <f t="shared" si="2"/>
        <v>14.600000000000001</v>
      </c>
      <c r="F35" s="141">
        <v>10.6</v>
      </c>
      <c r="G35" s="141">
        <v>10.8</v>
      </c>
      <c r="H35" s="141">
        <v>7.9</v>
      </c>
      <c r="I35" s="141">
        <v>8.6999999999999993</v>
      </c>
      <c r="J35" s="141">
        <v>6.5</v>
      </c>
      <c r="K35" s="141">
        <v>3.7</v>
      </c>
      <c r="L35" s="176">
        <v>36</v>
      </c>
      <c r="M35" s="176">
        <v>53</v>
      </c>
      <c r="N35" s="176">
        <v>19</v>
      </c>
      <c r="O35" s="141">
        <v>862.9</v>
      </c>
      <c r="P35" s="141">
        <v>867.8</v>
      </c>
      <c r="Q35" s="141">
        <v>858.8</v>
      </c>
      <c r="R35" s="175">
        <f t="shared" si="0"/>
        <v>9</v>
      </c>
      <c r="S35" s="141">
        <v>1009.2</v>
      </c>
      <c r="T35" s="141">
        <v>1014.9</v>
      </c>
      <c r="U35" s="141">
        <v>1002.4</v>
      </c>
      <c r="V35" s="141">
        <f t="shared" si="3"/>
        <v>12.5</v>
      </c>
      <c r="W35" s="176">
        <v>5</v>
      </c>
      <c r="X35" s="176">
        <v>10</v>
      </c>
      <c r="Y35" s="176">
        <v>2</v>
      </c>
      <c r="Z35" s="141">
        <v>9.6</v>
      </c>
      <c r="AA35" s="141">
        <v>0</v>
      </c>
      <c r="AB35" s="120">
        <v>7.29</v>
      </c>
      <c r="AC35" s="120"/>
      <c r="AD35" s="120"/>
      <c r="AE35" s="120"/>
      <c r="AF35" s="120"/>
      <c r="AG35" s="120"/>
      <c r="AH35" s="120"/>
      <c r="AI35" s="120"/>
      <c r="AJ35" s="120"/>
      <c r="AK35" s="120"/>
      <c r="AL35" s="120"/>
      <c r="AM35" s="75"/>
      <c r="AN35" s="122"/>
      <c r="AO35" s="122"/>
      <c r="AP35" s="122"/>
      <c r="AQ35" s="122"/>
      <c r="AR35" s="122"/>
      <c r="AS35" s="122"/>
      <c r="AT35" s="122"/>
      <c r="AU35" s="122"/>
      <c r="AV35" s="122"/>
      <c r="AW35" s="122"/>
      <c r="AX35" s="122"/>
      <c r="AY35" s="121" t="s">
        <v>81</v>
      </c>
      <c r="AZ35" s="121">
        <v>3</v>
      </c>
      <c r="BA35" s="47">
        <v>248</v>
      </c>
      <c r="BB35" s="112">
        <v>9.5</v>
      </c>
      <c r="BC35" s="48">
        <v>3</v>
      </c>
      <c r="BD35" s="48"/>
    </row>
    <row r="36" spans="1:56" x14ac:dyDescent="0.2">
      <c r="A36" s="174">
        <v>28</v>
      </c>
      <c r="B36" s="218">
        <v>16.5</v>
      </c>
      <c r="C36" s="141">
        <v>25.1</v>
      </c>
      <c r="D36" s="141">
        <v>7.8</v>
      </c>
      <c r="E36" s="175">
        <f t="shared" si="2"/>
        <v>17.3</v>
      </c>
      <c r="F36" s="141">
        <v>5.6</v>
      </c>
      <c r="G36" s="141">
        <v>10.7</v>
      </c>
      <c r="H36" s="141">
        <v>8.8000000000000007</v>
      </c>
      <c r="I36" s="141">
        <v>9.9</v>
      </c>
      <c r="J36" s="141">
        <v>7.7</v>
      </c>
      <c r="K36" s="141">
        <v>5.0999999999999996</v>
      </c>
      <c r="L36" s="176">
        <v>46</v>
      </c>
      <c r="M36" s="176">
        <v>81</v>
      </c>
      <c r="N36" s="176">
        <v>28</v>
      </c>
      <c r="O36" s="141">
        <v>871.4</v>
      </c>
      <c r="P36" s="141">
        <v>873.3</v>
      </c>
      <c r="Q36" s="141">
        <v>859.7</v>
      </c>
      <c r="R36" s="175">
        <f t="shared" si="0"/>
        <v>13.599999999999909</v>
      </c>
      <c r="S36" s="141">
        <v>1021.5</v>
      </c>
      <c r="T36" s="141">
        <v>1026.5999999999999</v>
      </c>
      <c r="U36" s="141">
        <v>1017.8</v>
      </c>
      <c r="V36" s="141">
        <f t="shared" si="3"/>
        <v>8.7999999999999545</v>
      </c>
      <c r="W36" s="176">
        <v>0</v>
      </c>
      <c r="X36" s="176">
        <v>10</v>
      </c>
      <c r="Y36" s="176">
        <v>2</v>
      </c>
      <c r="Z36" s="141">
        <v>10.199999999999999</v>
      </c>
      <c r="AA36" s="141">
        <v>0</v>
      </c>
      <c r="AB36" s="120">
        <v>3.51</v>
      </c>
      <c r="AC36" s="120"/>
      <c r="AD36" s="120"/>
      <c r="AE36" s="120"/>
      <c r="AF36" s="120"/>
      <c r="AG36" s="120"/>
      <c r="AH36" s="120"/>
      <c r="AI36" s="120"/>
      <c r="AJ36" s="120"/>
      <c r="AK36" s="120"/>
      <c r="AL36" s="120"/>
      <c r="AM36" s="122"/>
      <c r="AN36" s="122"/>
      <c r="AO36" s="122"/>
      <c r="AP36" s="122"/>
      <c r="AQ36" s="122"/>
      <c r="AR36" s="122"/>
      <c r="AS36" s="122"/>
      <c r="AT36" s="122"/>
      <c r="AU36" s="122"/>
      <c r="AV36" s="122"/>
      <c r="AW36" s="122"/>
      <c r="AX36" s="122"/>
      <c r="AY36" s="121">
        <v>68</v>
      </c>
      <c r="AZ36" s="121">
        <v>2.2999999999999998</v>
      </c>
      <c r="BA36" s="47">
        <v>68</v>
      </c>
      <c r="BB36" s="112">
        <v>2.2999999999999998</v>
      </c>
      <c r="BC36" s="48">
        <v>2.2999999999999998</v>
      </c>
      <c r="BD36" s="48"/>
    </row>
    <row r="37" spans="1:56" x14ac:dyDescent="0.2">
      <c r="A37" s="174">
        <v>29</v>
      </c>
      <c r="B37" s="141">
        <v>17</v>
      </c>
      <c r="C37" s="141">
        <v>26.4</v>
      </c>
      <c r="D37" s="141">
        <v>7.9</v>
      </c>
      <c r="E37" s="175">
        <f t="shared" si="2"/>
        <v>18.5</v>
      </c>
      <c r="F37" s="141">
        <v>6</v>
      </c>
      <c r="G37" s="141">
        <v>12.3</v>
      </c>
      <c r="H37" s="141">
        <v>10.9</v>
      </c>
      <c r="I37" s="141">
        <v>12.7</v>
      </c>
      <c r="J37" s="141">
        <v>7.9</v>
      </c>
      <c r="K37" s="141">
        <v>8.1999999999999993</v>
      </c>
      <c r="L37" s="176">
        <v>54</v>
      </c>
      <c r="M37" s="176">
        <v>80</v>
      </c>
      <c r="N37" s="176">
        <v>34</v>
      </c>
      <c r="O37" s="141">
        <v>868.9</v>
      </c>
      <c r="P37" s="141">
        <v>872.4</v>
      </c>
      <c r="Q37" s="141">
        <v>862.2</v>
      </c>
      <c r="R37" s="175">
        <f t="shared" si="0"/>
        <v>10.199999999999932</v>
      </c>
      <c r="S37" s="141">
        <v>1018.4</v>
      </c>
      <c r="T37" s="141">
        <v>1025.5999999999999</v>
      </c>
      <c r="U37" s="141">
        <v>1013</v>
      </c>
      <c r="V37" s="141">
        <f t="shared" si="3"/>
        <v>12.599999999999909</v>
      </c>
      <c r="W37" s="176">
        <v>0</v>
      </c>
      <c r="X37" s="176">
        <v>10</v>
      </c>
      <c r="Y37" s="176">
        <v>2</v>
      </c>
      <c r="Z37" s="141">
        <v>10</v>
      </c>
      <c r="AA37" s="141">
        <v>0</v>
      </c>
      <c r="AB37" s="120">
        <v>3.98</v>
      </c>
      <c r="AC37" s="120"/>
      <c r="AD37" s="120"/>
      <c r="AE37" s="120"/>
      <c r="AF37" s="120"/>
      <c r="AG37" s="120"/>
      <c r="AH37" s="120"/>
      <c r="AI37" s="120"/>
      <c r="AJ37" s="120"/>
      <c r="AK37" s="120"/>
      <c r="AL37" s="120"/>
      <c r="AM37" s="122"/>
      <c r="AN37" s="122"/>
      <c r="AO37" s="122"/>
      <c r="AP37" s="122"/>
      <c r="AQ37" s="122"/>
      <c r="AR37" s="122"/>
      <c r="AS37" s="122"/>
      <c r="AT37" s="122"/>
      <c r="AU37" s="122"/>
      <c r="AV37" s="122"/>
      <c r="AW37" s="122"/>
      <c r="AX37" s="122"/>
      <c r="AY37" s="121">
        <v>158</v>
      </c>
      <c r="AZ37" s="121">
        <v>2</v>
      </c>
      <c r="BA37" s="47">
        <v>158</v>
      </c>
      <c r="BB37" s="112">
        <v>7</v>
      </c>
      <c r="BC37" s="48">
        <v>2</v>
      </c>
      <c r="BD37" s="48"/>
    </row>
    <row r="38" spans="1:56" x14ac:dyDescent="0.2">
      <c r="A38" s="370">
        <v>30</v>
      </c>
      <c r="B38" s="355">
        <v>18.600000000000001</v>
      </c>
      <c r="C38" s="355">
        <v>28.8</v>
      </c>
      <c r="D38" s="355">
        <v>8.6</v>
      </c>
      <c r="E38" s="356">
        <f t="shared" si="2"/>
        <v>20.200000000000003</v>
      </c>
      <c r="F38" s="355">
        <v>7.6</v>
      </c>
      <c r="G38" s="355">
        <v>12.3</v>
      </c>
      <c r="H38" s="355">
        <v>10</v>
      </c>
      <c r="I38" s="355">
        <v>11.7</v>
      </c>
      <c r="J38" s="355">
        <v>8.8000000000000007</v>
      </c>
      <c r="K38" s="355">
        <v>7</v>
      </c>
      <c r="L38" s="357">
        <v>46</v>
      </c>
      <c r="M38" s="357">
        <v>90</v>
      </c>
      <c r="N38" s="357">
        <v>25</v>
      </c>
      <c r="O38" s="355">
        <v>864.5</v>
      </c>
      <c r="P38" s="355">
        <v>866.7</v>
      </c>
      <c r="Q38" s="355">
        <v>862</v>
      </c>
      <c r="R38" s="356">
        <f t="shared" si="0"/>
        <v>4.7000000000000455</v>
      </c>
      <c r="S38" s="355">
        <v>1012.5</v>
      </c>
      <c r="T38" s="355">
        <v>1017.7</v>
      </c>
      <c r="U38" s="355">
        <v>1007.8</v>
      </c>
      <c r="V38" s="355">
        <f t="shared" si="3"/>
        <v>9.9000000000000909</v>
      </c>
      <c r="W38" s="357">
        <v>1</v>
      </c>
      <c r="X38" s="357">
        <v>10</v>
      </c>
      <c r="Y38" s="357">
        <v>2</v>
      </c>
      <c r="Z38" s="355">
        <v>10</v>
      </c>
      <c r="AA38" s="355">
        <v>0</v>
      </c>
      <c r="AB38" s="358">
        <v>5.7</v>
      </c>
      <c r="AC38" s="358"/>
      <c r="AD38" s="358"/>
      <c r="AE38" s="358"/>
      <c r="AF38" s="358"/>
      <c r="AG38" s="358"/>
      <c r="AH38" s="358"/>
      <c r="AI38" s="358"/>
      <c r="AJ38" s="358" t="s">
        <v>80</v>
      </c>
      <c r="AK38" s="358"/>
      <c r="AL38" s="358"/>
      <c r="AM38" s="372"/>
      <c r="AN38" s="372"/>
      <c r="AO38" s="372"/>
      <c r="AP38" s="372"/>
      <c r="AQ38" s="372"/>
      <c r="AR38" s="372"/>
      <c r="AS38" s="372"/>
      <c r="AT38" s="372"/>
      <c r="AU38" s="372"/>
      <c r="AV38" s="372"/>
      <c r="AW38" s="372"/>
      <c r="AX38" s="372"/>
      <c r="AY38" s="354">
        <v>68</v>
      </c>
      <c r="AZ38" s="354">
        <v>3</v>
      </c>
      <c r="BA38" s="373">
        <v>68</v>
      </c>
      <c r="BB38" s="374">
        <v>7</v>
      </c>
      <c r="BC38" s="375">
        <v>1.1000000000000001</v>
      </c>
      <c r="BD38" s="375"/>
    </row>
    <row r="39" spans="1:56" x14ac:dyDescent="0.2">
      <c r="A39" s="370">
        <v>31</v>
      </c>
      <c r="B39" s="355">
        <v>17.899999999999999</v>
      </c>
      <c r="C39" s="355">
        <v>31.2</v>
      </c>
      <c r="D39" s="355">
        <v>9.8000000000000007</v>
      </c>
      <c r="E39" s="356">
        <f t="shared" si="2"/>
        <v>21.4</v>
      </c>
      <c r="F39" s="355">
        <v>7.6</v>
      </c>
      <c r="G39" s="355">
        <v>10.4</v>
      </c>
      <c r="H39" s="355">
        <v>8.5</v>
      </c>
      <c r="I39" s="355">
        <v>9.6</v>
      </c>
      <c r="J39" s="355">
        <v>7.6</v>
      </c>
      <c r="K39" s="355">
        <v>4.5999999999999996</v>
      </c>
      <c r="L39" s="357">
        <v>46</v>
      </c>
      <c r="M39" s="357">
        <v>69</v>
      </c>
      <c r="N39" s="357">
        <v>22</v>
      </c>
      <c r="O39" s="355">
        <v>864.7</v>
      </c>
      <c r="P39" s="355">
        <v>865.2</v>
      </c>
      <c r="Q39" s="355">
        <v>864</v>
      </c>
      <c r="R39" s="356">
        <f t="shared" si="0"/>
        <v>1.2000000000000455</v>
      </c>
      <c r="S39" s="355">
        <v>1014.9</v>
      </c>
      <c r="T39" s="355">
        <v>1015.7</v>
      </c>
      <c r="U39" s="355">
        <v>1013.9</v>
      </c>
      <c r="V39" s="355">
        <f t="shared" si="3"/>
        <v>1.8000000000000682</v>
      </c>
      <c r="W39" s="357">
        <v>1</v>
      </c>
      <c r="X39" s="357">
        <v>10</v>
      </c>
      <c r="Y39" s="357">
        <v>2</v>
      </c>
      <c r="Z39" s="371">
        <v>9.5</v>
      </c>
      <c r="AA39" s="355">
        <v>0</v>
      </c>
      <c r="AB39" s="358">
        <v>6.17</v>
      </c>
      <c r="AC39" s="358"/>
      <c r="AD39" s="358"/>
      <c r="AE39" s="358"/>
      <c r="AF39" s="358"/>
      <c r="AG39" s="358"/>
      <c r="AH39" s="358"/>
      <c r="AI39" s="358"/>
      <c r="AJ39" s="358"/>
      <c r="AK39" s="358"/>
      <c r="AL39" s="358"/>
      <c r="AM39" s="372"/>
      <c r="AN39" s="372"/>
      <c r="AO39" s="372"/>
      <c r="AP39" s="372"/>
      <c r="AQ39" s="372"/>
      <c r="AR39" s="372"/>
      <c r="AS39" s="372"/>
      <c r="AT39" s="372"/>
      <c r="AU39" s="372"/>
      <c r="AV39" s="372"/>
      <c r="AW39" s="372"/>
      <c r="AX39" s="372"/>
      <c r="AY39" s="354" t="s">
        <v>81</v>
      </c>
      <c r="AZ39" s="354">
        <v>1</v>
      </c>
      <c r="BA39" s="373">
        <v>248</v>
      </c>
      <c r="BB39" s="374">
        <v>2.5</v>
      </c>
      <c r="BC39" s="375">
        <v>0.4</v>
      </c>
      <c r="BD39" s="375"/>
    </row>
    <row r="40" spans="1:56" x14ac:dyDescent="0.2">
      <c r="A40" s="234"/>
      <c r="B40" s="235">
        <f>STDEV(B9:B39)</f>
        <v>1.7324294582917334</v>
      </c>
      <c r="C40" s="235"/>
      <c r="D40" s="235"/>
      <c r="E40" s="235"/>
      <c r="F40" s="235"/>
      <c r="G40" s="235"/>
      <c r="H40" s="235"/>
      <c r="I40" s="235"/>
      <c r="J40" s="235"/>
      <c r="K40" s="235"/>
      <c r="L40" s="236"/>
      <c r="M40" s="236"/>
      <c r="N40" s="236"/>
      <c r="O40" s="235"/>
      <c r="P40" s="235"/>
      <c r="Q40" s="235"/>
      <c r="R40" s="237"/>
      <c r="S40" s="235"/>
      <c r="T40" s="235"/>
      <c r="U40" s="235"/>
      <c r="V40" s="235"/>
      <c r="W40" s="236"/>
      <c r="X40" s="236"/>
      <c r="Y40" s="236"/>
      <c r="Z40" s="238"/>
      <c r="AA40" s="238"/>
      <c r="AB40" s="239"/>
      <c r="AC40" s="239"/>
      <c r="AD40" s="239"/>
      <c r="AE40" s="239"/>
      <c r="AF40" s="239"/>
      <c r="AG40" s="239"/>
      <c r="AH40" s="239"/>
      <c r="AI40" s="239"/>
      <c r="AJ40" s="239"/>
      <c r="AK40" s="239"/>
      <c r="AL40" s="239"/>
    </row>
    <row r="41" spans="1:56" x14ac:dyDescent="0.2">
      <c r="A41" s="241"/>
      <c r="B41" s="235"/>
      <c r="C41" s="235"/>
      <c r="D41" s="235"/>
      <c r="E41" s="235"/>
      <c r="F41" s="235"/>
      <c r="G41" s="235"/>
      <c r="H41" s="235"/>
      <c r="I41" s="235"/>
      <c r="J41" s="235"/>
      <c r="K41" s="235"/>
      <c r="L41" s="236"/>
      <c r="M41" s="236"/>
      <c r="N41" s="236"/>
      <c r="O41" s="235"/>
      <c r="P41" s="235"/>
      <c r="Q41" s="235"/>
      <c r="R41" s="242"/>
      <c r="S41" s="235"/>
      <c r="T41" s="235"/>
      <c r="U41" s="235"/>
      <c r="V41" s="235"/>
      <c r="W41" s="236"/>
      <c r="X41" s="236"/>
      <c r="Y41" s="236"/>
      <c r="Z41" s="243"/>
      <c r="AA41" s="238"/>
      <c r="AB41" s="244"/>
      <c r="AC41" s="239"/>
      <c r="AD41" s="239"/>
      <c r="AE41" s="239"/>
      <c r="AF41" s="239"/>
      <c r="AG41" s="239"/>
      <c r="AH41" s="239"/>
      <c r="AI41" s="239"/>
      <c r="AJ41" s="239"/>
      <c r="AK41" s="239"/>
      <c r="AL41" s="239"/>
      <c r="AM41" s="235"/>
    </row>
    <row r="42" spans="1:56" s="248" customFormat="1" x14ac:dyDescent="0.2">
      <c r="A42" s="245" t="s">
        <v>35</v>
      </c>
      <c r="B42" s="240">
        <f t="shared" ref="B42:Q42" si="4">SUM(B9:B39)</f>
        <v>605.29999999999995</v>
      </c>
      <c r="C42" s="240">
        <f t="shared" si="4"/>
        <v>867.2</v>
      </c>
      <c r="D42" s="240">
        <f t="shared" si="4"/>
        <v>340.40000000000003</v>
      </c>
      <c r="E42" s="240">
        <f>SUM(E10:E39)</f>
        <v>509.20000000000005</v>
      </c>
      <c r="F42" s="240">
        <f t="shared" si="4"/>
        <v>283.20000000000016</v>
      </c>
      <c r="G42" s="240">
        <f t="shared" si="4"/>
        <v>381.4</v>
      </c>
      <c r="H42" s="240">
        <f t="shared" si="4"/>
        <v>312.10000000000002</v>
      </c>
      <c r="I42" s="240">
        <f t="shared" si="4"/>
        <v>362.09999999999985</v>
      </c>
      <c r="J42" s="240">
        <f t="shared" si="4"/>
        <v>259.80000000000007</v>
      </c>
      <c r="K42" s="240">
        <f t="shared" si="4"/>
        <v>212.99999999999994</v>
      </c>
      <c r="L42" s="240">
        <f t="shared" si="4"/>
        <v>1449</v>
      </c>
      <c r="M42" s="240">
        <f t="shared" si="4"/>
        <v>2425</v>
      </c>
      <c r="N42" s="240">
        <f t="shared" si="4"/>
        <v>753</v>
      </c>
      <c r="O42" s="240">
        <f t="shared" si="4"/>
        <v>26788.6</v>
      </c>
      <c r="P42" s="240">
        <f t="shared" si="4"/>
        <v>26856.1</v>
      </c>
      <c r="Q42" s="240">
        <f t="shared" si="4"/>
        <v>26705.5</v>
      </c>
      <c r="R42" s="240">
        <f>P42-Q42</f>
        <v>150.59999999999854</v>
      </c>
      <c r="S42" s="240">
        <f t="shared" ref="S42:AM42" si="5">SUM(S9:S39)</f>
        <v>31371.9</v>
      </c>
      <c r="T42" s="240">
        <f t="shared" si="5"/>
        <v>31534.9</v>
      </c>
      <c r="U42" s="240">
        <f t="shared" si="5"/>
        <v>31231.599999999999</v>
      </c>
      <c r="V42" s="240">
        <f>SUM(V10:V39)</f>
        <v>294.50000000000034</v>
      </c>
      <c r="W42" s="240">
        <f t="shared" si="5"/>
        <v>60</v>
      </c>
      <c r="X42" s="240">
        <f t="shared" si="5"/>
        <v>310</v>
      </c>
      <c r="Y42" s="240">
        <f t="shared" si="5"/>
        <v>62</v>
      </c>
      <c r="Z42" s="246">
        <f t="shared" si="5"/>
        <v>298.8</v>
      </c>
      <c r="AA42" s="240">
        <f t="shared" si="5"/>
        <v>0</v>
      </c>
      <c r="AB42" s="247">
        <f t="shared" si="5"/>
        <v>148.45999999999992</v>
      </c>
      <c r="AC42" s="247"/>
      <c r="AD42" s="247"/>
      <c r="AE42" s="247"/>
      <c r="AF42" s="247"/>
      <c r="AG42" s="247"/>
      <c r="AH42" s="247"/>
      <c r="AI42" s="247"/>
      <c r="AJ42" s="247"/>
      <c r="AK42" s="247"/>
      <c r="AL42" s="247"/>
      <c r="AM42" s="247">
        <f t="shared" si="5"/>
        <v>0</v>
      </c>
    </row>
    <row r="43" spans="1:56" s="248" customFormat="1" x14ac:dyDescent="0.2">
      <c r="A43" s="245" t="s">
        <v>36</v>
      </c>
      <c r="B43" s="240">
        <f t="shared" ref="B43:Q43" si="6">AVERAGEA(B9:B39)</f>
        <v>19.525806451612901</v>
      </c>
      <c r="C43" s="240">
        <f t="shared" si="6"/>
        <v>27.974193548387099</v>
      </c>
      <c r="D43" s="240">
        <f t="shared" si="6"/>
        <v>10.980645161290324</v>
      </c>
      <c r="E43" s="240">
        <f>AVERAGEA(E10:E39)</f>
        <v>16.973333333333336</v>
      </c>
      <c r="F43" s="240">
        <f t="shared" si="6"/>
        <v>9.1354838709677466</v>
      </c>
      <c r="G43" s="240">
        <f t="shared" si="6"/>
        <v>12.303225806451612</v>
      </c>
      <c r="H43" s="240">
        <f t="shared" si="6"/>
        <v>10.067741935483872</v>
      </c>
      <c r="I43" s="240">
        <f t="shared" si="6"/>
        <v>11.680645161290318</v>
      </c>
      <c r="J43" s="240">
        <f t="shared" si="6"/>
        <v>8.3806451612903246</v>
      </c>
      <c r="K43" s="240">
        <f t="shared" si="6"/>
        <v>6.8709677419354822</v>
      </c>
      <c r="L43" s="240">
        <f t="shared" si="6"/>
        <v>46.741935483870968</v>
      </c>
      <c r="M43" s="240">
        <f t="shared" si="6"/>
        <v>78.225806451612897</v>
      </c>
      <c r="N43" s="240">
        <f t="shared" si="6"/>
        <v>24.29032258064516</v>
      </c>
      <c r="O43" s="240">
        <f t="shared" si="6"/>
        <v>864.14838709677417</v>
      </c>
      <c r="P43" s="240">
        <f t="shared" si="6"/>
        <v>866.32580645161283</v>
      </c>
      <c r="Q43" s="240">
        <f t="shared" si="6"/>
        <v>861.4677419354839</v>
      </c>
      <c r="R43" s="240">
        <f>P43-Q43</f>
        <v>4.858064516128934</v>
      </c>
      <c r="S43" s="240">
        <f t="shared" ref="S43:AM43" si="7">AVERAGEA(S9:S39)</f>
        <v>1011.9967741935484</v>
      </c>
      <c r="T43" s="240">
        <f t="shared" si="7"/>
        <v>1017.2548387096774</v>
      </c>
      <c r="U43" s="240">
        <f t="shared" si="7"/>
        <v>1007.4709677419354</v>
      </c>
      <c r="V43" s="240">
        <f>AVERAGEA(V10:V39)</f>
        <v>9.8166666666666789</v>
      </c>
      <c r="W43" s="240">
        <f t="shared" si="7"/>
        <v>2.2222222222222223</v>
      </c>
      <c r="X43" s="240">
        <f t="shared" si="7"/>
        <v>10</v>
      </c>
      <c r="Y43" s="240">
        <f t="shared" si="7"/>
        <v>2</v>
      </c>
      <c r="Z43" s="246">
        <f t="shared" si="7"/>
        <v>9.6387096774193548</v>
      </c>
      <c r="AA43" s="240">
        <f t="shared" si="7"/>
        <v>0</v>
      </c>
      <c r="AB43" s="240">
        <f t="shared" si="7"/>
        <v>4.9486666666666643</v>
      </c>
      <c r="AC43" s="240"/>
      <c r="AD43" s="240"/>
      <c r="AE43" s="240"/>
      <c r="AF43" s="240"/>
      <c r="AG43" s="240"/>
      <c r="AH43" s="240"/>
      <c r="AI43" s="240"/>
      <c r="AJ43" s="240"/>
      <c r="AK43" s="240"/>
      <c r="AL43" s="240"/>
      <c r="AM43" s="240" t="e">
        <f t="shared" si="7"/>
        <v>#DIV/0!</v>
      </c>
    </row>
    <row r="44" spans="1:56" s="248" customFormat="1" x14ac:dyDescent="0.2">
      <c r="A44" s="245" t="s">
        <v>19</v>
      </c>
      <c r="B44" s="240">
        <f t="shared" ref="B44:Q44" si="8">MAXA(B9:B39)</f>
        <v>23.3</v>
      </c>
      <c r="C44" s="240">
        <f t="shared" si="8"/>
        <v>31.2</v>
      </c>
      <c r="D44" s="240">
        <f t="shared" si="8"/>
        <v>14.7</v>
      </c>
      <c r="E44" s="240">
        <f>MAXA(E10:E39)</f>
        <v>21.4</v>
      </c>
      <c r="F44" s="240">
        <f t="shared" si="8"/>
        <v>12.5</v>
      </c>
      <c r="G44" s="240">
        <f t="shared" si="8"/>
        <v>15.2</v>
      </c>
      <c r="H44" s="240">
        <f t="shared" si="8"/>
        <v>13.3</v>
      </c>
      <c r="I44" s="240">
        <f t="shared" si="8"/>
        <v>15.3</v>
      </c>
      <c r="J44" s="240">
        <f t="shared" si="8"/>
        <v>11.4</v>
      </c>
      <c r="K44" s="240">
        <f t="shared" si="8"/>
        <v>11.1</v>
      </c>
      <c r="L44" s="240">
        <f t="shared" si="8"/>
        <v>58</v>
      </c>
      <c r="M44" s="240">
        <f t="shared" si="8"/>
        <v>93</v>
      </c>
      <c r="N44" s="240">
        <f t="shared" si="8"/>
        <v>35</v>
      </c>
      <c r="O44" s="240">
        <f t="shared" si="8"/>
        <v>871.4</v>
      </c>
      <c r="P44" s="240">
        <f t="shared" si="8"/>
        <v>873.3</v>
      </c>
      <c r="Q44" s="240">
        <f t="shared" si="8"/>
        <v>867.5</v>
      </c>
      <c r="R44" s="240">
        <f>MAXA(R9:R39)</f>
        <v>13.599999999999909</v>
      </c>
      <c r="S44" s="240">
        <f t="shared" ref="S44:AM44" si="9">MAXA(S9:S39)</f>
        <v>1021.5</v>
      </c>
      <c r="T44" s="240">
        <f t="shared" si="9"/>
        <v>1026.5999999999999</v>
      </c>
      <c r="U44" s="240">
        <f t="shared" si="9"/>
        <v>1017.8</v>
      </c>
      <c r="V44" s="240">
        <f>MAXA(V10:V39)</f>
        <v>15.5</v>
      </c>
      <c r="W44" s="240">
        <f t="shared" si="9"/>
        <v>6</v>
      </c>
      <c r="X44" s="240">
        <f t="shared" si="9"/>
        <v>10</v>
      </c>
      <c r="Y44" s="240">
        <f t="shared" si="9"/>
        <v>2</v>
      </c>
      <c r="Z44" s="246">
        <f t="shared" si="9"/>
        <v>10.7</v>
      </c>
      <c r="AA44" s="240">
        <f t="shared" si="9"/>
        <v>0</v>
      </c>
      <c r="AB44" s="240">
        <f t="shared" si="9"/>
        <v>7.29</v>
      </c>
      <c r="AC44" s="240"/>
      <c r="AD44" s="240"/>
      <c r="AE44" s="240"/>
      <c r="AF44" s="240"/>
      <c r="AG44" s="240"/>
      <c r="AH44" s="240"/>
      <c r="AI44" s="240"/>
      <c r="AJ44" s="240"/>
      <c r="AK44" s="240"/>
      <c r="AL44" s="240"/>
      <c r="AM44" s="240">
        <f t="shared" si="9"/>
        <v>0</v>
      </c>
    </row>
    <row r="45" spans="1:56" s="248" customFormat="1" x14ac:dyDescent="0.2">
      <c r="A45" s="245" t="s">
        <v>20</v>
      </c>
      <c r="B45" s="240">
        <f t="shared" ref="B45:AM45" si="10">MINA(B9:B39)</f>
        <v>16.399999999999999</v>
      </c>
      <c r="C45" s="240">
        <f t="shared" si="10"/>
        <v>24</v>
      </c>
      <c r="D45" s="240">
        <f t="shared" si="10"/>
        <v>6.4</v>
      </c>
      <c r="E45" s="240">
        <f>MINA(E10:E39)</f>
        <v>12.7</v>
      </c>
      <c r="F45" s="240">
        <f t="shared" si="10"/>
        <v>5</v>
      </c>
      <c r="G45" s="240">
        <f t="shared" si="10"/>
        <v>9.6</v>
      </c>
      <c r="H45" s="240">
        <f t="shared" si="10"/>
        <v>7.3</v>
      </c>
      <c r="I45" s="240">
        <f t="shared" si="10"/>
        <v>8.4</v>
      </c>
      <c r="J45" s="240">
        <f t="shared" si="10"/>
        <v>5.0999999999999996</v>
      </c>
      <c r="K45" s="240">
        <f t="shared" si="10"/>
        <v>2.8</v>
      </c>
      <c r="L45" s="240">
        <f t="shared" si="10"/>
        <v>28</v>
      </c>
      <c r="M45" s="240">
        <f t="shared" si="10"/>
        <v>47</v>
      </c>
      <c r="N45" s="240">
        <f t="shared" si="10"/>
        <v>15</v>
      </c>
      <c r="O45" s="240">
        <f t="shared" si="10"/>
        <v>856.6</v>
      </c>
      <c r="P45" s="240">
        <f t="shared" si="10"/>
        <v>859.1</v>
      </c>
      <c r="Q45" s="240">
        <f t="shared" si="10"/>
        <v>853.8</v>
      </c>
      <c r="R45" s="240">
        <f t="shared" si="10"/>
        <v>1.2000000000000455</v>
      </c>
      <c r="S45" s="240">
        <f t="shared" si="10"/>
        <v>1002.7</v>
      </c>
      <c r="T45" s="240">
        <f t="shared" si="10"/>
        <v>1010.2</v>
      </c>
      <c r="U45" s="240">
        <f t="shared" si="10"/>
        <v>996.9</v>
      </c>
      <c r="V45" s="240">
        <f>MINA(V10:V39)</f>
        <v>1.8000000000000682</v>
      </c>
      <c r="W45" s="240">
        <f t="shared" si="10"/>
        <v>0</v>
      </c>
      <c r="X45" s="240">
        <f t="shared" si="10"/>
        <v>10</v>
      </c>
      <c r="Y45" s="240">
        <f t="shared" si="10"/>
        <v>2</v>
      </c>
      <c r="Z45" s="246">
        <f t="shared" si="10"/>
        <v>4.4000000000000004</v>
      </c>
      <c r="AA45" s="240">
        <f t="shared" si="10"/>
        <v>0</v>
      </c>
      <c r="AB45" s="240">
        <f t="shared" si="10"/>
        <v>3.1</v>
      </c>
      <c r="AC45" s="240"/>
      <c r="AD45" s="240"/>
      <c r="AE45" s="240"/>
      <c r="AF45" s="240"/>
      <c r="AG45" s="240"/>
      <c r="AH45" s="240"/>
      <c r="AI45" s="240"/>
      <c r="AJ45" s="240"/>
      <c r="AK45" s="240"/>
      <c r="AL45" s="240"/>
      <c r="AM45" s="240">
        <f t="shared" si="10"/>
        <v>0</v>
      </c>
    </row>
    <row r="46" spans="1:56" x14ac:dyDescent="0.2">
      <c r="A46" s="241"/>
      <c r="B46" s="235"/>
      <c r="C46" s="235"/>
      <c r="D46" s="235"/>
      <c r="E46" s="235"/>
      <c r="F46" s="235"/>
      <c r="G46" s="235"/>
      <c r="H46" s="235"/>
      <c r="I46" s="235"/>
      <c r="J46" s="235"/>
      <c r="K46" s="235"/>
      <c r="L46" s="235"/>
      <c r="M46" s="235"/>
      <c r="N46" s="235"/>
      <c r="O46" s="235"/>
      <c r="P46" s="235"/>
      <c r="Q46" s="235"/>
      <c r="R46" s="242">
        <f t="shared" ref="R46:R51" si="11">P46-Q46</f>
        <v>0</v>
      </c>
      <c r="S46" s="235"/>
      <c r="T46" s="235"/>
      <c r="U46" s="235"/>
      <c r="V46" s="235"/>
      <c r="W46" s="235"/>
      <c r="X46" s="235"/>
      <c r="Y46" s="235"/>
      <c r="Z46" s="250"/>
      <c r="AA46" s="235"/>
      <c r="AB46" s="251"/>
      <c r="AC46" s="251"/>
      <c r="AD46" s="251"/>
      <c r="AE46" s="251"/>
      <c r="AF46" s="251"/>
      <c r="AG46" s="251"/>
      <c r="AH46" s="251"/>
      <c r="AI46" s="251"/>
      <c r="AJ46" s="251"/>
      <c r="AK46" s="251"/>
      <c r="AL46" s="251"/>
      <c r="AM46" s="252"/>
    </row>
    <row r="47" spans="1:56" s="197" customFormat="1" x14ac:dyDescent="0.2">
      <c r="A47" s="344" t="s">
        <v>35</v>
      </c>
      <c r="B47" s="187">
        <f t="shared" ref="B47:L47" si="12">SUM(B9:B18)</f>
        <v>204.7</v>
      </c>
      <c r="C47" s="187">
        <f t="shared" si="12"/>
        <v>287.90000000000003</v>
      </c>
      <c r="D47" s="187">
        <f t="shared" si="12"/>
        <v>118.00000000000001</v>
      </c>
      <c r="E47" s="187">
        <f>SUM(E9:E18)</f>
        <v>169.89999999999998</v>
      </c>
      <c r="F47" s="187">
        <f t="shared" si="12"/>
        <v>103.9</v>
      </c>
      <c r="G47" s="187">
        <f t="shared" si="12"/>
        <v>137.29999999999998</v>
      </c>
      <c r="H47" s="187">
        <f t="shared" si="12"/>
        <v>117.80000000000001</v>
      </c>
      <c r="I47" s="187">
        <f t="shared" si="12"/>
        <v>136.6</v>
      </c>
      <c r="J47" s="187">
        <f t="shared" si="12"/>
        <v>97.1</v>
      </c>
      <c r="K47" s="187">
        <f t="shared" si="12"/>
        <v>92.499999999999986</v>
      </c>
      <c r="L47" s="187">
        <f t="shared" si="12"/>
        <v>518</v>
      </c>
      <c r="M47" s="187"/>
      <c r="N47" s="187">
        <f>SUM(N9:N18)</f>
        <v>261</v>
      </c>
      <c r="O47" s="187">
        <f>SUM(O9:O18)</f>
        <v>8654.9999999999982</v>
      </c>
      <c r="P47" s="187">
        <f>SUM(P9:P18)</f>
        <v>8675.1999999999989</v>
      </c>
      <c r="Q47" s="187">
        <f>SUM(Q9:Q18)</f>
        <v>8635.2000000000007</v>
      </c>
      <c r="R47" s="187">
        <f t="shared" si="11"/>
        <v>39.999999999998181</v>
      </c>
      <c r="S47" s="187">
        <f t="shared" ref="S47:AB47" si="13">SUM(S9:S18)</f>
        <v>10130.299999999999</v>
      </c>
      <c r="T47" s="187">
        <f t="shared" si="13"/>
        <v>10178.399999999998</v>
      </c>
      <c r="U47" s="187">
        <f t="shared" si="13"/>
        <v>10085.1</v>
      </c>
      <c r="V47" s="187">
        <f>SUM(V10:V18)</f>
        <v>84.5</v>
      </c>
      <c r="W47" s="187">
        <f t="shared" si="13"/>
        <v>9</v>
      </c>
      <c r="X47" s="187">
        <f t="shared" si="13"/>
        <v>100</v>
      </c>
      <c r="Y47" s="187">
        <f t="shared" si="13"/>
        <v>20</v>
      </c>
      <c r="Z47" s="187">
        <f>SUM(Z9:Z18)</f>
        <v>101.10000000000001</v>
      </c>
      <c r="AA47" s="187">
        <f t="shared" si="13"/>
        <v>0</v>
      </c>
      <c r="AB47" s="187">
        <f t="shared" si="13"/>
        <v>45.539999999999992</v>
      </c>
      <c r="AC47" s="253"/>
      <c r="AD47" s="253"/>
      <c r="AE47" s="253"/>
      <c r="AF47" s="253"/>
      <c r="AG47" s="253"/>
      <c r="AH47" s="253"/>
      <c r="AI47" s="253"/>
      <c r="AJ47" s="253"/>
      <c r="AK47" s="253"/>
      <c r="AL47" s="253"/>
      <c r="AM47" s="254"/>
    </row>
    <row r="48" spans="1:56" s="197" customFormat="1" x14ac:dyDescent="0.2">
      <c r="A48" s="344" t="s">
        <v>32</v>
      </c>
      <c r="B48" s="187">
        <f t="shared" ref="B48:Q48" si="14">AVERAGEA(B9:B18)</f>
        <v>20.47</v>
      </c>
      <c r="C48" s="187">
        <f t="shared" si="14"/>
        <v>28.790000000000003</v>
      </c>
      <c r="D48" s="187">
        <f t="shared" si="14"/>
        <v>11.8</v>
      </c>
      <c r="E48" s="187">
        <f>AVERAGEA(E9:E18)</f>
        <v>16.989999999999998</v>
      </c>
      <c r="F48" s="187">
        <f t="shared" si="14"/>
        <v>10.39</v>
      </c>
      <c r="G48" s="187">
        <f t="shared" si="14"/>
        <v>13.729999999999999</v>
      </c>
      <c r="H48" s="187">
        <f t="shared" si="14"/>
        <v>11.780000000000001</v>
      </c>
      <c r="I48" s="187">
        <f t="shared" si="14"/>
        <v>13.66</v>
      </c>
      <c r="J48" s="187">
        <f t="shared" si="14"/>
        <v>9.7099999999999991</v>
      </c>
      <c r="K48" s="187">
        <f t="shared" si="14"/>
        <v>9.2499999999999982</v>
      </c>
      <c r="L48" s="187">
        <f t="shared" si="14"/>
        <v>51.8</v>
      </c>
      <c r="M48" s="187">
        <f t="shared" si="14"/>
        <v>85.8</v>
      </c>
      <c r="N48" s="187">
        <f t="shared" si="14"/>
        <v>26.1</v>
      </c>
      <c r="O48" s="187">
        <f t="shared" si="14"/>
        <v>865.49999999999977</v>
      </c>
      <c r="P48" s="187">
        <f t="shared" si="14"/>
        <v>867.51999999999987</v>
      </c>
      <c r="Q48" s="187">
        <f t="shared" si="14"/>
        <v>863.5200000000001</v>
      </c>
      <c r="R48" s="187">
        <f t="shared" si="11"/>
        <v>3.9999999999997726</v>
      </c>
      <c r="S48" s="187">
        <f t="shared" ref="S48:AB48" si="15">AVERAGEA(S9:S18)</f>
        <v>1013.03</v>
      </c>
      <c r="T48" s="187">
        <f t="shared" si="15"/>
        <v>1017.8399999999998</v>
      </c>
      <c r="U48" s="187">
        <f t="shared" si="15"/>
        <v>1008.51</v>
      </c>
      <c r="V48" s="187">
        <f>AVERAGEA(V10:V18)</f>
        <v>9.3888888888888893</v>
      </c>
      <c r="W48" s="187">
        <f t="shared" si="15"/>
        <v>1.2857142857142858</v>
      </c>
      <c r="X48" s="187">
        <f t="shared" si="15"/>
        <v>10</v>
      </c>
      <c r="Y48" s="187">
        <f t="shared" si="15"/>
        <v>2</v>
      </c>
      <c r="Z48" s="187">
        <f>AVERAGEA(Z9:Z18)</f>
        <v>10.110000000000001</v>
      </c>
      <c r="AA48" s="187">
        <f t="shared" si="15"/>
        <v>0</v>
      </c>
      <c r="AB48" s="187">
        <f t="shared" si="15"/>
        <v>5.0599999999999987</v>
      </c>
      <c r="AC48" s="253"/>
      <c r="AD48" s="253"/>
      <c r="AE48" s="253"/>
      <c r="AF48" s="253"/>
      <c r="AG48" s="253"/>
      <c r="AH48" s="253"/>
      <c r="AI48" s="253"/>
      <c r="AJ48" s="253"/>
      <c r="AK48" s="253"/>
      <c r="AL48" s="253"/>
      <c r="AM48" s="254"/>
    </row>
    <row r="49" spans="1:39" s="197" customFormat="1" x14ac:dyDescent="0.2">
      <c r="A49" s="344" t="s">
        <v>19</v>
      </c>
      <c r="B49" s="187">
        <f t="shared" ref="B49:Q49" si="16">MAXA(B9:B18)</f>
        <v>22.4</v>
      </c>
      <c r="C49" s="187">
        <f t="shared" si="16"/>
        <v>30.2</v>
      </c>
      <c r="D49" s="187">
        <f t="shared" si="16"/>
        <v>13.5</v>
      </c>
      <c r="E49" s="187">
        <f>MAXA(E9:E18)</f>
        <v>19</v>
      </c>
      <c r="F49" s="187">
        <f t="shared" si="16"/>
        <v>12</v>
      </c>
      <c r="G49" s="187">
        <f t="shared" si="16"/>
        <v>15.2</v>
      </c>
      <c r="H49" s="187">
        <f t="shared" si="16"/>
        <v>13.3</v>
      </c>
      <c r="I49" s="187">
        <f t="shared" si="16"/>
        <v>15.3</v>
      </c>
      <c r="J49" s="187">
        <f t="shared" si="16"/>
        <v>11.4</v>
      </c>
      <c r="K49" s="187">
        <f t="shared" si="16"/>
        <v>11.1</v>
      </c>
      <c r="L49" s="187">
        <f t="shared" si="16"/>
        <v>58</v>
      </c>
      <c r="M49" s="187">
        <f t="shared" si="16"/>
        <v>93</v>
      </c>
      <c r="N49" s="187">
        <f t="shared" si="16"/>
        <v>34</v>
      </c>
      <c r="O49" s="187">
        <f t="shared" si="16"/>
        <v>867.4</v>
      </c>
      <c r="P49" s="187">
        <f t="shared" si="16"/>
        <v>869.3</v>
      </c>
      <c r="Q49" s="187">
        <f t="shared" si="16"/>
        <v>865.3</v>
      </c>
      <c r="R49" s="187">
        <f t="shared" si="11"/>
        <v>4</v>
      </c>
      <c r="S49" s="187">
        <f t="shared" ref="S49:AB49" si="17">MAXA(S9:S18)</f>
        <v>1015.3</v>
      </c>
      <c r="T49" s="187">
        <f t="shared" si="17"/>
        <v>1020.5</v>
      </c>
      <c r="U49" s="187">
        <f t="shared" si="17"/>
        <v>1011.1</v>
      </c>
      <c r="V49" s="187">
        <f>MAXA(V10:V18)</f>
        <v>13.199999999999932</v>
      </c>
      <c r="W49" s="187">
        <f t="shared" si="17"/>
        <v>2</v>
      </c>
      <c r="X49" s="187">
        <f t="shared" si="17"/>
        <v>10</v>
      </c>
      <c r="Y49" s="187">
        <f t="shared" si="17"/>
        <v>2</v>
      </c>
      <c r="Z49" s="187">
        <f>MAXA(Z9:Z18)</f>
        <v>10.7</v>
      </c>
      <c r="AA49" s="187">
        <f t="shared" si="17"/>
        <v>0</v>
      </c>
      <c r="AB49" s="187">
        <f t="shared" si="17"/>
        <v>5.8</v>
      </c>
      <c r="AC49" s="253"/>
      <c r="AD49" s="253"/>
      <c r="AE49" s="253"/>
      <c r="AF49" s="253"/>
      <c r="AG49" s="253"/>
      <c r="AH49" s="253"/>
      <c r="AI49" s="253"/>
      <c r="AJ49" s="253"/>
      <c r="AK49" s="253"/>
      <c r="AL49" s="253"/>
      <c r="AM49" s="254"/>
    </row>
    <row r="50" spans="1:39" s="197" customFormat="1" x14ac:dyDescent="0.2">
      <c r="A50" s="344" t="s">
        <v>20</v>
      </c>
      <c r="B50" s="187">
        <f t="shared" ref="B50:Q50" si="18">MINA(B9:B18)</f>
        <v>18.399999999999999</v>
      </c>
      <c r="C50" s="187">
        <f t="shared" si="18"/>
        <v>26.8</v>
      </c>
      <c r="D50" s="187">
        <f t="shared" si="18"/>
        <v>10.4</v>
      </c>
      <c r="E50" s="187">
        <f>MINA(E9:E18)</f>
        <v>14.7</v>
      </c>
      <c r="F50" s="187">
        <f t="shared" si="18"/>
        <v>8.8000000000000007</v>
      </c>
      <c r="G50" s="187">
        <f t="shared" si="18"/>
        <v>12.5</v>
      </c>
      <c r="H50" s="187">
        <f t="shared" si="18"/>
        <v>10.3</v>
      </c>
      <c r="I50" s="187">
        <f t="shared" si="18"/>
        <v>12.1</v>
      </c>
      <c r="J50" s="187">
        <f t="shared" si="18"/>
        <v>8</v>
      </c>
      <c r="K50" s="187">
        <f t="shared" si="18"/>
        <v>7.3</v>
      </c>
      <c r="L50" s="187">
        <f t="shared" si="18"/>
        <v>42</v>
      </c>
      <c r="M50" s="187">
        <f t="shared" si="18"/>
        <v>70</v>
      </c>
      <c r="N50" s="187">
        <f t="shared" si="18"/>
        <v>21</v>
      </c>
      <c r="O50" s="187">
        <f t="shared" si="18"/>
        <v>861.1</v>
      </c>
      <c r="P50" s="187">
        <f t="shared" si="18"/>
        <v>863.8</v>
      </c>
      <c r="Q50" s="187">
        <f t="shared" si="18"/>
        <v>858.2</v>
      </c>
      <c r="R50" s="187">
        <f t="shared" si="11"/>
        <v>5.5999999999999091</v>
      </c>
      <c r="S50" s="187">
        <f t="shared" ref="S50:AB50" si="19">MINA(S9:S18)</f>
        <v>1008.4</v>
      </c>
      <c r="T50" s="187">
        <f t="shared" si="19"/>
        <v>1015.3</v>
      </c>
      <c r="U50" s="187">
        <f t="shared" si="19"/>
        <v>1002.1</v>
      </c>
      <c r="V50" s="187">
        <f>MINA(V10:V18)</f>
        <v>7.8999999999999773</v>
      </c>
      <c r="W50" s="187">
        <f t="shared" si="19"/>
        <v>0</v>
      </c>
      <c r="X50" s="187">
        <f t="shared" si="19"/>
        <v>10</v>
      </c>
      <c r="Y50" s="187">
        <f t="shared" si="19"/>
        <v>2</v>
      </c>
      <c r="Z50" s="187">
        <f>MINA(Z9:Z18)</f>
        <v>8.9</v>
      </c>
      <c r="AA50" s="187">
        <f t="shared" si="19"/>
        <v>0</v>
      </c>
      <c r="AB50" s="187">
        <f t="shared" si="19"/>
        <v>4.37</v>
      </c>
      <c r="AC50" s="253"/>
      <c r="AD50" s="253"/>
      <c r="AE50" s="253"/>
      <c r="AF50" s="253"/>
      <c r="AG50" s="253"/>
      <c r="AH50" s="253"/>
      <c r="AI50" s="253"/>
      <c r="AJ50" s="253"/>
      <c r="AK50" s="253"/>
      <c r="AL50" s="253"/>
      <c r="AM50" s="254"/>
    </row>
    <row r="51" spans="1:39" x14ac:dyDescent="0.2">
      <c r="A51" s="255"/>
      <c r="B51" s="235"/>
      <c r="C51" s="235"/>
      <c r="D51" s="235"/>
      <c r="E51" s="235"/>
      <c r="F51" s="235"/>
      <c r="G51" s="235"/>
      <c r="H51" s="235"/>
      <c r="I51" s="235"/>
      <c r="J51" s="235"/>
      <c r="K51" s="235"/>
      <c r="L51" s="235"/>
      <c r="M51" s="235"/>
      <c r="N51" s="235"/>
      <c r="O51" s="235"/>
      <c r="P51" s="235"/>
      <c r="Q51" s="235"/>
      <c r="R51" s="242">
        <f t="shared" si="11"/>
        <v>0</v>
      </c>
      <c r="S51" s="235"/>
      <c r="T51" s="235"/>
      <c r="U51" s="235"/>
      <c r="V51" s="235"/>
      <c r="W51" s="235"/>
      <c r="X51" s="235"/>
      <c r="Y51" s="235"/>
      <c r="Z51" s="250"/>
      <c r="AA51" s="235"/>
      <c r="AB51" s="251"/>
      <c r="AC51" s="251"/>
      <c r="AD51" s="251"/>
      <c r="AE51" s="251"/>
      <c r="AF51" s="251"/>
      <c r="AG51" s="251"/>
      <c r="AH51" s="251"/>
      <c r="AI51" s="251"/>
      <c r="AJ51" s="251"/>
      <c r="AK51" s="251"/>
      <c r="AL51" s="251"/>
      <c r="AM51" s="252"/>
    </row>
    <row r="52" spans="1:39" s="140" customFormat="1" x14ac:dyDescent="0.2">
      <c r="A52" s="256" t="s">
        <v>31</v>
      </c>
      <c r="B52" s="202">
        <f t="shared" ref="B52:AB52" si="20">SUM(B19:B28)</f>
        <v>194.8</v>
      </c>
      <c r="C52" s="202">
        <f t="shared" si="20"/>
        <v>275.10000000000002</v>
      </c>
      <c r="D52" s="202">
        <f t="shared" si="20"/>
        <v>114.60000000000001</v>
      </c>
      <c r="E52" s="202">
        <f t="shared" si="20"/>
        <v>160.50000000000003</v>
      </c>
      <c r="F52" s="202">
        <f t="shared" si="20"/>
        <v>97.199999999999989</v>
      </c>
      <c r="G52" s="202">
        <f t="shared" si="20"/>
        <v>122</v>
      </c>
      <c r="H52" s="202">
        <f t="shared" si="20"/>
        <v>100.60000000000001</v>
      </c>
      <c r="I52" s="202">
        <f t="shared" si="20"/>
        <v>115.69999999999999</v>
      </c>
      <c r="J52" s="202">
        <f t="shared" si="20"/>
        <v>86.5</v>
      </c>
      <c r="K52" s="202">
        <f t="shared" si="20"/>
        <v>70.099999999999994</v>
      </c>
      <c r="L52" s="202">
        <f t="shared" si="20"/>
        <v>482</v>
      </c>
      <c r="M52" s="202">
        <f t="shared" si="20"/>
        <v>787</v>
      </c>
      <c r="N52" s="202">
        <f t="shared" si="20"/>
        <v>251</v>
      </c>
      <c r="O52" s="202">
        <f t="shared" si="20"/>
        <v>8642</v>
      </c>
      <c r="P52" s="202">
        <f t="shared" si="20"/>
        <v>8662.2000000000007</v>
      </c>
      <c r="Q52" s="202">
        <f t="shared" si="20"/>
        <v>8619.7999999999993</v>
      </c>
      <c r="R52" s="202">
        <f t="shared" si="20"/>
        <v>42.400000000000091</v>
      </c>
      <c r="S52" s="202">
        <f t="shared" si="20"/>
        <v>10121.300000000001</v>
      </c>
      <c r="T52" s="202">
        <f t="shared" si="20"/>
        <v>10176.300000000003</v>
      </c>
      <c r="U52" s="202">
        <f t="shared" si="20"/>
        <v>10075.700000000001</v>
      </c>
      <c r="V52" s="202">
        <f t="shared" si="20"/>
        <v>100.60000000000025</v>
      </c>
      <c r="W52" s="202">
        <f t="shared" si="20"/>
        <v>29</v>
      </c>
      <c r="X52" s="202">
        <f t="shared" si="20"/>
        <v>100</v>
      </c>
      <c r="Y52" s="202">
        <f t="shared" si="20"/>
        <v>20</v>
      </c>
      <c r="Z52" s="202">
        <f>SUM(Z19:Z28)</f>
        <v>93.600000000000009</v>
      </c>
      <c r="AA52" s="202">
        <f t="shared" si="20"/>
        <v>0</v>
      </c>
      <c r="AB52" s="202">
        <f t="shared" si="20"/>
        <v>43.339999999999996</v>
      </c>
      <c r="AC52" s="257"/>
      <c r="AD52" s="257"/>
      <c r="AE52" s="257"/>
      <c r="AF52" s="257"/>
      <c r="AG52" s="257"/>
      <c r="AH52" s="257"/>
      <c r="AI52" s="257"/>
      <c r="AJ52" s="257"/>
      <c r="AK52" s="257"/>
      <c r="AL52" s="257"/>
      <c r="AM52" s="258"/>
    </row>
    <row r="53" spans="1:39" s="140" customFormat="1" x14ac:dyDescent="0.2">
      <c r="A53" s="256" t="s">
        <v>32</v>
      </c>
      <c r="B53" s="202">
        <f t="shared" ref="B53:AB53" si="21">AVERAGEA(B19:B28)</f>
        <v>19.48</v>
      </c>
      <c r="C53" s="202">
        <f t="shared" si="21"/>
        <v>27.51</v>
      </c>
      <c r="D53" s="202">
        <f t="shared" si="21"/>
        <v>11.46</v>
      </c>
      <c r="E53" s="202">
        <f t="shared" si="21"/>
        <v>16.050000000000004</v>
      </c>
      <c r="F53" s="202">
        <f t="shared" si="21"/>
        <v>9.7199999999999989</v>
      </c>
      <c r="G53" s="202">
        <f t="shared" si="21"/>
        <v>12.2</v>
      </c>
      <c r="H53" s="202">
        <f t="shared" si="21"/>
        <v>10.06</v>
      </c>
      <c r="I53" s="202">
        <f t="shared" si="21"/>
        <v>11.569999999999999</v>
      </c>
      <c r="J53" s="202">
        <f t="shared" si="21"/>
        <v>8.65</v>
      </c>
      <c r="K53" s="202">
        <f t="shared" si="21"/>
        <v>7.01</v>
      </c>
      <c r="L53" s="202">
        <f t="shared" si="21"/>
        <v>48.2</v>
      </c>
      <c r="M53" s="202">
        <f t="shared" si="21"/>
        <v>78.7</v>
      </c>
      <c r="N53" s="202">
        <f t="shared" si="21"/>
        <v>25.1</v>
      </c>
      <c r="O53" s="202">
        <f t="shared" si="21"/>
        <v>864.2</v>
      </c>
      <c r="P53" s="202">
        <f t="shared" si="21"/>
        <v>866.22</v>
      </c>
      <c r="Q53" s="202">
        <f t="shared" si="21"/>
        <v>861.9799999999999</v>
      </c>
      <c r="R53" s="202">
        <f t="shared" si="21"/>
        <v>4.2400000000000091</v>
      </c>
      <c r="S53" s="202">
        <f t="shared" si="21"/>
        <v>1012.1300000000001</v>
      </c>
      <c r="T53" s="202">
        <f t="shared" si="21"/>
        <v>1017.6300000000003</v>
      </c>
      <c r="U53" s="202">
        <f t="shared" si="21"/>
        <v>1007.57</v>
      </c>
      <c r="V53" s="202">
        <f t="shared" si="21"/>
        <v>10.060000000000025</v>
      </c>
      <c r="W53" s="202">
        <f t="shared" si="21"/>
        <v>3.2222222222222223</v>
      </c>
      <c r="X53" s="202">
        <f t="shared" si="21"/>
        <v>10</v>
      </c>
      <c r="Y53" s="202">
        <f t="shared" si="21"/>
        <v>2</v>
      </c>
      <c r="Z53" s="202">
        <f>AVERAGEA(Z19:Z28)</f>
        <v>9.3600000000000012</v>
      </c>
      <c r="AA53" s="202">
        <f t="shared" si="21"/>
        <v>0</v>
      </c>
      <c r="AB53" s="202">
        <f t="shared" si="21"/>
        <v>4.3339999999999996</v>
      </c>
      <c r="AC53" s="257"/>
      <c r="AD53" s="257"/>
      <c r="AE53" s="257"/>
      <c r="AF53" s="257"/>
      <c r="AG53" s="257"/>
      <c r="AH53" s="257"/>
      <c r="AI53" s="257"/>
      <c r="AJ53" s="257"/>
      <c r="AK53" s="257"/>
      <c r="AL53" s="257"/>
      <c r="AM53" s="258"/>
    </row>
    <row r="54" spans="1:39" s="140" customFormat="1" x14ac:dyDescent="0.2">
      <c r="A54" s="256" t="s">
        <v>19</v>
      </c>
      <c r="B54" s="202">
        <f t="shared" ref="B54:AB54" si="22">MAXA(B19:B28)</f>
        <v>21</v>
      </c>
      <c r="C54" s="202">
        <f t="shared" si="22"/>
        <v>28.9</v>
      </c>
      <c r="D54" s="202">
        <f t="shared" si="22"/>
        <v>13.9</v>
      </c>
      <c r="E54" s="202">
        <f t="shared" si="22"/>
        <v>18.5</v>
      </c>
      <c r="F54" s="202">
        <f t="shared" si="22"/>
        <v>11.8</v>
      </c>
      <c r="G54" s="202">
        <f t="shared" si="22"/>
        <v>13.3</v>
      </c>
      <c r="H54" s="202">
        <f t="shared" si="22"/>
        <v>11.8</v>
      </c>
      <c r="I54" s="202">
        <f t="shared" si="22"/>
        <v>13.1</v>
      </c>
      <c r="J54" s="202">
        <f t="shared" si="22"/>
        <v>10.9</v>
      </c>
      <c r="K54" s="202">
        <f t="shared" si="22"/>
        <v>9.3000000000000007</v>
      </c>
      <c r="L54" s="202">
        <f t="shared" si="22"/>
        <v>57</v>
      </c>
      <c r="M54" s="202">
        <f>MAXA(M19:M28)</f>
        <v>89</v>
      </c>
      <c r="N54" s="202">
        <f t="shared" si="22"/>
        <v>35</v>
      </c>
      <c r="O54" s="202">
        <f t="shared" si="22"/>
        <v>870</v>
      </c>
      <c r="P54" s="202">
        <f t="shared" si="22"/>
        <v>872.3</v>
      </c>
      <c r="Q54" s="202">
        <f t="shared" si="22"/>
        <v>867.5</v>
      </c>
      <c r="R54" s="202">
        <f t="shared" si="22"/>
        <v>5.3000000000000682</v>
      </c>
      <c r="S54" s="202">
        <f t="shared" si="22"/>
        <v>1018.6</v>
      </c>
      <c r="T54" s="202">
        <f t="shared" si="22"/>
        <v>1023.9</v>
      </c>
      <c r="U54" s="202">
        <f t="shared" si="22"/>
        <v>1013.8</v>
      </c>
      <c r="V54" s="202">
        <f t="shared" si="22"/>
        <v>15.5</v>
      </c>
      <c r="W54" s="202">
        <f t="shared" si="22"/>
        <v>5</v>
      </c>
      <c r="X54" s="202">
        <f t="shared" si="22"/>
        <v>10</v>
      </c>
      <c r="Y54" s="202">
        <f t="shared" si="22"/>
        <v>2</v>
      </c>
      <c r="Z54" s="202">
        <f>MAXA(Z19:Z28)</f>
        <v>10.5</v>
      </c>
      <c r="AA54" s="202">
        <f t="shared" si="22"/>
        <v>0</v>
      </c>
      <c r="AB54" s="202">
        <f t="shared" si="22"/>
        <v>5.08</v>
      </c>
      <c r="AC54" s="257"/>
      <c r="AD54" s="257"/>
      <c r="AE54" s="257"/>
      <c r="AF54" s="257"/>
      <c r="AG54" s="257"/>
      <c r="AH54" s="257"/>
      <c r="AI54" s="257"/>
      <c r="AJ54" s="257"/>
      <c r="AK54" s="257"/>
      <c r="AL54" s="257"/>
      <c r="AM54" s="258"/>
    </row>
    <row r="55" spans="1:39" s="140" customFormat="1" x14ac:dyDescent="0.2">
      <c r="A55" s="256" t="s">
        <v>20</v>
      </c>
      <c r="B55" s="202">
        <f t="shared" ref="B55:AB55" si="23">MINA(B19:B28)</f>
        <v>18.3</v>
      </c>
      <c r="C55" s="202">
        <f t="shared" si="23"/>
        <v>25.7</v>
      </c>
      <c r="D55" s="202">
        <f t="shared" si="23"/>
        <v>10</v>
      </c>
      <c r="E55" s="202">
        <f t="shared" si="23"/>
        <v>12.7</v>
      </c>
      <c r="F55" s="202">
        <f t="shared" si="23"/>
        <v>8.3000000000000007</v>
      </c>
      <c r="G55" s="202">
        <f t="shared" si="23"/>
        <v>11.3</v>
      </c>
      <c r="H55" s="202">
        <f t="shared" si="23"/>
        <v>8.4</v>
      </c>
      <c r="I55" s="202">
        <f t="shared" si="23"/>
        <v>9.6</v>
      </c>
      <c r="J55" s="202">
        <f t="shared" si="23"/>
        <v>7.3</v>
      </c>
      <c r="K55" s="202">
        <f t="shared" si="23"/>
        <v>4.5999999999999996</v>
      </c>
      <c r="L55" s="202">
        <f t="shared" si="23"/>
        <v>39</v>
      </c>
      <c r="M55" s="202">
        <f t="shared" si="23"/>
        <v>62</v>
      </c>
      <c r="N55" s="202">
        <f t="shared" si="23"/>
        <v>20</v>
      </c>
      <c r="O55" s="202">
        <f t="shared" si="23"/>
        <v>861.1</v>
      </c>
      <c r="P55" s="202">
        <f t="shared" si="23"/>
        <v>863.2</v>
      </c>
      <c r="Q55" s="202">
        <f t="shared" si="23"/>
        <v>858.8</v>
      </c>
      <c r="R55" s="202">
        <f t="shared" si="23"/>
        <v>2</v>
      </c>
      <c r="S55" s="202">
        <f t="shared" si="23"/>
        <v>1006.7</v>
      </c>
      <c r="T55" s="202">
        <f t="shared" si="23"/>
        <v>1011.4</v>
      </c>
      <c r="U55" s="202">
        <f t="shared" si="23"/>
        <v>1003.5</v>
      </c>
      <c r="V55" s="202">
        <f t="shared" si="23"/>
        <v>7.7000000000000455</v>
      </c>
      <c r="W55" s="202">
        <f t="shared" si="23"/>
        <v>2</v>
      </c>
      <c r="X55" s="202">
        <f t="shared" si="23"/>
        <v>10</v>
      </c>
      <c r="Y55" s="202">
        <f t="shared" si="23"/>
        <v>2</v>
      </c>
      <c r="Z55" s="202">
        <f>MINA(Z19:Z28)</f>
        <v>7.6</v>
      </c>
      <c r="AA55" s="202">
        <f t="shared" si="23"/>
        <v>0</v>
      </c>
      <c r="AB55" s="202">
        <f t="shared" si="23"/>
        <v>3.29</v>
      </c>
      <c r="AC55" s="257"/>
      <c r="AD55" s="257"/>
      <c r="AE55" s="257"/>
      <c r="AF55" s="257"/>
      <c r="AG55" s="257"/>
      <c r="AH55" s="257"/>
      <c r="AI55" s="257"/>
      <c r="AJ55" s="257"/>
      <c r="AK55" s="257"/>
      <c r="AL55" s="257"/>
      <c r="AM55" s="258"/>
    </row>
    <row r="56" spans="1:39" x14ac:dyDescent="0.2">
      <c r="A56" s="255"/>
      <c r="B56" s="235"/>
      <c r="C56" s="235"/>
      <c r="D56" s="235"/>
      <c r="E56" s="235"/>
      <c r="F56" s="235"/>
      <c r="G56" s="235"/>
      <c r="H56" s="235"/>
      <c r="I56" s="235"/>
      <c r="J56" s="235"/>
      <c r="K56" s="235"/>
      <c r="L56" s="235"/>
      <c r="M56" s="235"/>
      <c r="N56" s="235"/>
      <c r="O56" s="235"/>
      <c r="P56" s="235"/>
      <c r="Q56" s="235"/>
      <c r="R56" s="235"/>
      <c r="S56" s="235"/>
      <c r="T56" s="235"/>
      <c r="U56" s="235"/>
      <c r="V56" s="235"/>
      <c r="W56" s="235"/>
      <c r="X56" s="235"/>
      <c r="Y56" s="235"/>
      <c r="Z56" s="259"/>
      <c r="AA56" s="235"/>
      <c r="AB56" s="239"/>
      <c r="AC56" s="239"/>
      <c r="AD56" s="239"/>
      <c r="AE56" s="239"/>
      <c r="AF56" s="239"/>
      <c r="AG56" s="239"/>
      <c r="AH56" s="239"/>
      <c r="AI56" s="239"/>
      <c r="AJ56" s="239"/>
      <c r="AK56" s="239"/>
      <c r="AL56" s="239"/>
      <c r="AM56" s="252"/>
    </row>
    <row r="57" spans="1:39" s="233" customFormat="1" x14ac:dyDescent="0.2">
      <c r="A57" s="260" t="s">
        <v>31</v>
      </c>
      <c r="B57" s="222">
        <f t="shared" ref="B57:AB57" si="24">SUM(B29:B39)</f>
        <v>205.8</v>
      </c>
      <c r="C57" s="222">
        <f t="shared" si="24"/>
        <v>304.2</v>
      </c>
      <c r="D57" s="222">
        <f t="shared" si="24"/>
        <v>107.8</v>
      </c>
      <c r="E57" s="222">
        <f t="shared" si="24"/>
        <v>196.4</v>
      </c>
      <c r="F57" s="222">
        <f t="shared" si="24"/>
        <v>82.1</v>
      </c>
      <c r="G57" s="222">
        <f t="shared" si="24"/>
        <v>122.1</v>
      </c>
      <c r="H57" s="222">
        <f t="shared" si="24"/>
        <v>93.7</v>
      </c>
      <c r="I57" s="222">
        <f t="shared" si="24"/>
        <v>109.8</v>
      </c>
      <c r="J57" s="222">
        <f t="shared" si="24"/>
        <v>76.199999999999989</v>
      </c>
      <c r="K57" s="222">
        <f t="shared" si="24"/>
        <v>50.4</v>
      </c>
      <c r="L57" s="222">
        <f t="shared" si="24"/>
        <v>449</v>
      </c>
      <c r="M57" s="222">
        <f t="shared" si="24"/>
        <v>780</v>
      </c>
      <c r="N57" s="222">
        <f t="shared" si="24"/>
        <v>241</v>
      </c>
      <c r="O57" s="222">
        <f t="shared" si="24"/>
        <v>9491.6</v>
      </c>
      <c r="P57" s="222">
        <f t="shared" si="24"/>
        <v>9518.7000000000007</v>
      </c>
      <c r="Q57" s="222">
        <f t="shared" si="24"/>
        <v>9450.5</v>
      </c>
      <c r="R57" s="222">
        <f t="shared" si="24"/>
        <v>68.200000000000045</v>
      </c>
      <c r="S57" s="222">
        <f t="shared" si="24"/>
        <v>11120.3</v>
      </c>
      <c r="T57" s="222">
        <f t="shared" si="24"/>
        <v>11180.2</v>
      </c>
      <c r="U57" s="222">
        <f t="shared" si="24"/>
        <v>11070.799999999997</v>
      </c>
      <c r="V57" s="222">
        <f>SUM(V29:V39)</f>
        <v>109.40000000000009</v>
      </c>
      <c r="W57" s="222">
        <f t="shared" si="24"/>
        <v>22</v>
      </c>
      <c r="X57" s="222">
        <f t="shared" si="24"/>
        <v>110</v>
      </c>
      <c r="Y57" s="222">
        <f t="shared" si="24"/>
        <v>22</v>
      </c>
      <c r="Z57" s="222">
        <f>SUM(Z29:Z39)</f>
        <v>104.1</v>
      </c>
      <c r="AA57" s="222">
        <f t="shared" si="24"/>
        <v>0</v>
      </c>
      <c r="AB57" s="222">
        <f t="shared" si="24"/>
        <v>59.580000000000005</v>
      </c>
      <c r="AC57" s="261"/>
      <c r="AD57" s="261"/>
      <c r="AE57" s="261"/>
      <c r="AF57" s="261"/>
      <c r="AG57" s="261"/>
      <c r="AH57" s="261"/>
      <c r="AI57" s="261"/>
      <c r="AJ57" s="261"/>
      <c r="AK57" s="261"/>
      <c r="AL57" s="261"/>
      <c r="AM57" s="262"/>
    </row>
    <row r="58" spans="1:39" s="233" customFormat="1" x14ac:dyDescent="0.2">
      <c r="A58" s="260" t="s">
        <v>32</v>
      </c>
      <c r="B58" s="222">
        <f t="shared" ref="B58:AB58" si="25">AVERAGEA(B29:B39)</f>
        <v>18.709090909090911</v>
      </c>
      <c r="C58" s="222">
        <f t="shared" si="25"/>
        <v>27.654545454545453</v>
      </c>
      <c r="D58" s="222">
        <f t="shared" si="25"/>
        <v>9.7999999999999989</v>
      </c>
      <c r="E58" s="222">
        <f t="shared" si="25"/>
        <v>17.854545454545455</v>
      </c>
      <c r="F58" s="222">
        <f t="shared" si="25"/>
        <v>7.463636363636363</v>
      </c>
      <c r="G58" s="222">
        <f t="shared" si="25"/>
        <v>11.1</v>
      </c>
      <c r="H58" s="222">
        <f t="shared" si="25"/>
        <v>8.5181818181818176</v>
      </c>
      <c r="I58" s="222">
        <f t="shared" si="25"/>
        <v>9.9818181818181824</v>
      </c>
      <c r="J58" s="222">
        <f t="shared" si="25"/>
        <v>6.9272727272727259</v>
      </c>
      <c r="K58" s="222">
        <f t="shared" si="25"/>
        <v>4.581818181818182</v>
      </c>
      <c r="L58" s="222">
        <f t="shared" si="25"/>
        <v>40.81818181818182</v>
      </c>
      <c r="M58" s="222">
        <f t="shared" si="25"/>
        <v>70.909090909090907</v>
      </c>
      <c r="N58" s="222">
        <f t="shared" si="25"/>
        <v>21.90909090909091</v>
      </c>
      <c r="O58" s="222">
        <f t="shared" si="25"/>
        <v>862.87272727272727</v>
      </c>
      <c r="P58" s="222">
        <f t="shared" si="25"/>
        <v>865.33636363636367</v>
      </c>
      <c r="Q58" s="222">
        <f t="shared" si="25"/>
        <v>859.13636363636363</v>
      </c>
      <c r="R58" s="222">
        <f t="shared" si="25"/>
        <v>6.2000000000000037</v>
      </c>
      <c r="S58" s="222">
        <f t="shared" si="25"/>
        <v>1010.9363636363636</v>
      </c>
      <c r="T58" s="222">
        <f t="shared" si="25"/>
        <v>1016.3818181818183</v>
      </c>
      <c r="U58" s="222">
        <f t="shared" si="25"/>
        <v>1006.4363636363634</v>
      </c>
      <c r="V58" s="222">
        <f>AVERAGEA(V29:V39)</f>
        <v>9.9454545454545542</v>
      </c>
      <c r="W58" s="222">
        <f t="shared" si="25"/>
        <v>2</v>
      </c>
      <c r="X58" s="222">
        <f t="shared" si="25"/>
        <v>10</v>
      </c>
      <c r="Y58" s="222">
        <f t="shared" si="25"/>
        <v>2</v>
      </c>
      <c r="Z58" s="222">
        <f>AVERAGEA(Z29:Z39)</f>
        <v>9.463636363636363</v>
      </c>
      <c r="AA58" s="222">
        <f t="shared" si="25"/>
        <v>0</v>
      </c>
      <c r="AB58" s="222">
        <f t="shared" si="25"/>
        <v>5.4163636363636369</v>
      </c>
      <c r="AC58" s="261"/>
      <c r="AD58" s="261"/>
      <c r="AE58" s="261"/>
      <c r="AF58" s="261"/>
      <c r="AG58" s="261"/>
      <c r="AH58" s="261"/>
      <c r="AI58" s="261"/>
      <c r="AJ58" s="261"/>
      <c r="AK58" s="261"/>
      <c r="AL58" s="261"/>
      <c r="AM58" s="262"/>
    </row>
    <row r="59" spans="1:39" s="233" customFormat="1" x14ac:dyDescent="0.2">
      <c r="A59" s="260" t="s">
        <v>19</v>
      </c>
      <c r="B59" s="222">
        <f t="shared" ref="B59:AB59" si="26">MAXA(B29:B39)</f>
        <v>23.3</v>
      </c>
      <c r="C59" s="222">
        <f t="shared" si="26"/>
        <v>31.2</v>
      </c>
      <c r="D59" s="222">
        <f t="shared" si="26"/>
        <v>14.7</v>
      </c>
      <c r="E59" s="222">
        <f t="shared" si="26"/>
        <v>21.4</v>
      </c>
      <c r="F59" s="222">
        <f t="shared" si="26"/>
        <v>12.5</v>
      </c>
      <c r="G59" s="222">
        <f t="shared" si="26"/>
        <v>12.4</v>
      </c>
      <c r="H59" s="222">
        <f t="shared" si="26"/>
        <v>10.9</v>
      </c>
      <c r="I59" s="222">
        <f t="shared" si="26"/>
        <v>12.7</v>
      </c>
      <c r="J59" s="222">
        <f t="shared" si="26"/>
        <v>8.8000000000000007</v>
      </c>
      <c r="K59" s="222">
        <f t="shared" si="26"/>
        <v>8.1999999999999993</v>
      </c>
      <c r="L59" s="222">
        <f t="shared" si="26"/>
        <v>54</v>
      </c>
      <c r="M59" s="222">
        <f t="shared" si="26"/>
        <v>90</v>
      </c>
      <c r="N59" s="222">
        <f t="shared" si="26"/>
        <v>34</v>
      </c>
      <c r="O59" s="222">
        <f t="shared" si="26"/>
        <v>871.4</v>
      </c>
      <c r="P59" s="222">
        <f t="shared" si="26"/>
        <v>873.3</v>
      </c>
      <c r="Q59" s="222">
        <f t="shared" si="26"/>
        <v>864</v>
      </c>
      <c r="R59" s="222">
        <f t="shared" si="26"/>
        <v>13.599999999999909</v>
      </c>
      <c r="S59" s="222">
        <f t="shared" si="26"/>
        <v>1021.5</v>
      </c>
      <c r="T59" s="222">
        <f t="shared" si="26"/>
        <v>1026.5999999999999</v>
      </c>
      <c r="U59" s="222">
        <f t="shared" si="26"/>
        <v>1017.8</v>
      </c>
      <c r="V59" s="222">
        <f>MAXA(V29:V39)</f>
        <v>14.100000000000023</v>
      </c>
      <c r="W59" s="222">
        <f t="shared" si="26"/>
        <v>6</v>
      </c>
      <c r="X59" s="222">
        <f t="shared" si="26"/>
        <v>10</v>
      </c>
      <c r="Y59" s="222">
        <f t="shared" si="26"/>
        <v>2</v>
      </c>
      <c r="Z59" s="222">
        <f>MAXA(Z29:Z39)</f>
        <v>10.5</v>
      </c>
      <c r="AA59" s="222">
        <f t="shared" si="26"/>
        <v>0</v>
      </c>
      <c r="AB59" s="222">
        <f t="shared" si="26"/>
        <v>7.29</v>
      </c>
      <c r="AC59" s="261"/>
      <c r="AD59" s="261"/>
      <c r="AE59" s="261"/>
      <c r="AF59" s="261"/>
      <c r="AG59" s="261"/>
      <c r="AH59" s="261"/>
      <c r="AI59" s="261"/>
      <c r="AJ59" s="261"/>
      <c r="AK59" s="261"/>
      <c r="AL59" s="261"/>
      <c r="AM59" s="262"/>
    </row>
    <row r="60" spans="1:39" s="233" customFormat="1" x14ac:dyDescent="0.2">
      <c r="A60" s="260" t="s">
        <v>20</v>
      </c>
      <c r="B60" s="222">
        <f t="shared" ref="B60:AB60" si="27">MINA(B29:B39)</f>
        <v>16.399999999999999</v>
      </c>
      <c r="C60" s="222">
        <f t="shared" si="27"/>
        <v>24</v>
      </c>
      <c r="D60" s="222">
        <f t="shared" si="27"/>
        <v>6.4</v>
      </c>
      <c r="E60" s="222">
        <f t="shared" si="27"/>
        <v>13.900000000000002</v>
      </c>
      <c r="F60" s="222">
        <f t="shared" si="27"/>
        <v>5</v>
      </c>
      <c r="G60" s="222">
        <f t="shared" si="27"/>
        <v>9.6</v>
      </c>
      <c r="H60" s="222">
        <f t="shared" si="27"/>
        <v>7.3</v>
      </c>
      <c r="I60" s="222">
        <f t="shared" si="27"/>
        <v>8.4</v>
      </c>
      <c r="J60" s="222">
        <f t="shared" si="27"/>
        <v>5.0999999999999996</v>
      </c>
      <c r="K60" s="222">
        <f t="shared" si="27"/>
        <v>2.8</v>
      </c>
      <c r="L60" s="222">
        <f t="shared" si="27"/>
        <v>28</v>
      </c>
      <c r="M60" s="222">
        <f t="shared" si="27"/>
        <v>47</v>
      </c>
      <c r="N60" s="222">
        <f t="shared" si="27"/>
        <v>15</v>
      </c>
      <c r="O60" s="222">
        <f t="shared" si="27"/>
        <v>856.6</v>
      </c>
      <c r="P60" s="222">
        <f t="shared" si="27"/>
        <v>859.1</v>
      </c>
      <c r="Q60" s="222">
        <f t="shared" si="27"/>
        <v>853.8</v>
      </c>
      <c r="R60" s="222">
        <f t="shared" si="27"/>
        <v>1.2000000000000455</v>
      </c>
      <c r="S60" s="222">
        <f t="shared" si="27"/>
        <v>1002.7</v>
      </c>
      <c r="T60" s="222">
        <f t="shared" si="27"/>
        <v>1010.2</v>
      </c>
      <c r="U60" s="222">
        <f t="shared" si="27"/>
        <v>996.9</v>
      </c>
      <c r="V60" s="222">
        <f>MINA(V29:V39)</f>
        <v>1.8000000000000682</v>
      </c>
      <c r="W60" s="222">
        <f t="shared" si="27"/>
        <v>0</v>
      </c>
      <c r="X60" s="222">
        <f t="shared" si="27"/>
        <v>10</v>
      </c>
      <c r="Y60" s="222">
        <f t="shared" si="27"/>
        <v>2</v>
      </c>
      <c r="Z60" s="222">
        <f>MINA(Z29:Z39)</f>
        <v>4.4000000000000004</v>
      </c>
      <c r="AA60" s="222">
        <f t="shared" si="27"/>
        <v>0</v>
      </c>
      <c r="AB60" s="222">
        <f t="shared" si="27"/>
        <v>3.1</v>
      </c>
      <c r="AC60" s="261"/>
      <c r="AD60" s="261"/>
      <c r="AE60" s="261"/>
      <c r="AF60" s="261"/>
      <c r="AG60" s="261"/>
      <c r="AH60" s="261"/>
      <c r="AI60" s="261"/>
      <c r="AJ60" s="261"/>
      <c r="AK60" s="261"/>
      <c r="AL60" s="261"/>
      <c r="AM60" s="262"/>
    </row>
    <row r="61" spans="1:39" x14ac:dyDescent="0.2">
      <c r="Z61" s="297"/>
    </row>
    <row r="62" spans="1:39" x14ac:dyDescent="0.2">
      <c r="Z62" s="297"/>
    </row>
    <row r="63" spans="1:39" x14ac:dyDescent="0.2">
      <c r="A63" s="304" t="s">
        <v>119</v>
      </c>
      <c r="B63" s="304"/>
      <c r="C63" s="304"/>
      <c r="D63" s="304"/>
      <c r="E63" s="304"/>
      <c r="F63" s="304"/>
      <c r="G63" s="263">
        <v>637.20000000000005</v>
      </c>
      <c r="H63" s="138" t="s">
        <v>48</v>
      </c>
    </row>
    <row r="66" spans="1:5" x14ac:dyDescent="0.2">
      <c r="A66" s="248"/>
      <c r="B66" s="305" t="s">
        <v>44</v>
      </c>
      <c r="C66" s="305"/>
      <c r="D66" s="305"/>
      <c r="E66" s="305"/>
    </row>
    <row r="68" spans="1:5" x14ac:dyDescent="0.2">
      <c r="A68" s="197"/>
      <c r="B68" s="305" t="s">
        <v>45</v>
      </c>
      <c r="C68" s="305"/>
      <c r="D68" s="305"/>
      <c r="E68" s="305"/>
    </row>
    <row r="70" spans="1:5" x14ac:dyDescent="0.2">
      <c r="A70" s="140"/>
      <c r="B70" s="305" t="s">
        <v>46</v>
      </c>
      <c r="C70" s="305"/>
      <c r="D70" s="305"/>
      <c r="E70" s="305"/>
    </row>
    <row r="72" spans="1:5" x14ac:dyDescent="0.2">
      <c r="A72" s="233"/>
      <c r="B72" s="305" t="s">
        <v>47</v>
      </c>
      <c r="C72" s="305"/>
      <c r="D72" s="305"/>
      <c r="E72" s="305"/>
    </row>
  </sheetData>
  <mergeCells count="15">
    <mergeCell ref="B68:E68"/>
    <mergeCell ref="B70:E70"/>
    <mergeCell ref="B72:E72"/>
    <mergeCell ref="AC6:AK6"/>
    <mergeCell ref="AY7:AZ7"/>
    <mergeCell ref="BA7:BB7"/>
    <mergeCell ref="BC7:BD7"/>
    <mergeCell ref="A63:F63"/>
    <mergeCell ref="B66:E66"/>
    <mergeCell ref="A1:BA1"/>
    <mergeCell ref="A2:BA2"/>
    <mergeCell ref="A3:BA3"/>
    <mergeCell ref="A4:BA4"/>
    <mergeCell ref="D5:I5"/>
    <mergeCell ref="AC5:AL5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F72"/>
  <sheetViews>
    <sheetView tabSelected="1" workbookViewId="0">
      <selection activeCell="L31" sqref="L31"/>
    </sheetView>
  </sheetViews>
  <sheetFormatPr baseColWidth="10" defaultColWidth="9.625" defaultRowHeight="12.75" x14ac:dyDescent="0.2"/>
  <cols>
    <col min="1" max="1" width="6.625" style="138" customWidth="1"/>
    <col min="2" max="2" width="7.875" style="138" customWidth="1"/>
    <col min="3" max="3" width="5.375" style="138" customWidth="1"/>
    <col min="4" max="4" width="5.75" style="138" customWidth="1"/>
    <col min="5" max="5" width="6.75" style="138" customWidth="1"/>
    <col min="6" max="6" width="7.5" style="138" customWidth="1"/>
    <col min="7" max="7" width="7.625" style="138" customWidth="1"/>
    <col min="8" max="8" width="7.875" style="138" customWidth="1"/>
    <col min="9" max="9" width="7.625" style="138" customWidth="1"/>
    <col min="10" max="10" width="8.125" style="138" customWidth="1"/>
    <col min="11" max="11" width="7.75" style="138" customWidth="1"/>
    <col min="12" max="13" width="8.125" style="138" customWidth="1"/>
    <col min="14" max="14" width="7.75" style="138" customWidth="1"/>
    <col min="15" max="17" width="8.25" style="138" bestFit="1" customWidth="1"/>
    <col min="18" max="18" width="6.75" style="138" customWidth="1"/>
    <col min="19" max="21" width="8.25" style="138" bestFit="1" customWidth="1"/>
    <col min="22" max="22" width="6.875" style="138" customWidth="1"/>
    <col min="23" max="23" width="5.625" style="138" customWidth="1"/>
    <col min="24" max="24" width="6.375" style="138" customWidth="1"/>
    <col min="25" max="25" width="5.75" style="138" customWidth="1"/>
    <col min="26" max="26" width="9.125" style="138" customWidth="1"/>
    <col min="27" max="27" width="6" style="138" customWidth="1"/>
    <col min="28" max="38" width="6.625" style="138" customWidth="1"/>
    <col min="39" max="39" width="6.5" style="138" customWidth="1"/>
    <col min="40" max="40" width="5.25" style="138" customWidth="1"/>
    <col min="41" max="41" width="6.375" style="138" customWidth="1"/>
    <col min="42" max="42" width="10.125" style="138" customWidth="1"/>
    <col min="43" max="43" width="7.5" style="138" customWidth="1"/>
    <col min="44" max="44" width="6.125" style="138" customWidth="1"/>
    <col min="45" max="45" width="8.625" style="138" customWidth="1"/>
    <col min="46" max="46" width="5.75" style="138" customWidth="1"/>
    <col min="47" max="47" width="9.375" style="138" customWidth="1"/>
    <col min="48" max="48" width="6.125" style="138" customWidth="1"/>
    <col min="49" max="49" width="9.125" style="138" customWidth="1"/>
    <col min="50" max="50" width="5" style="138" customWidth="1"/>
    <col min="51" max="51" width="5.125" style="138" customWidth="1"/>
    <col min="52" max="52" width="3.5" style="138" customWidth="1"/>
    <col min="53" max="53" width="5.5" style="138" customWidth="1"/>
    <col min="54" max="55" width="9.625" style="138"/>
    <col min="56" max="56" width="5.875" style="138" customWidth="1"/>
    <col min="57" max="256" width="9.625" style="138"/>
    <col min="257" max="257" width="6.625" style="138" customWidth="1"/>
    <col min="258" max="258" width="7.875" style="138" customWidth="1"/>
    <col min="259" max="259" width="5.375" style="138" customWidth="1"/>
    <col min="260" max="260" width="5.75" style="138" customWidth="1"/>
    <col min="261" max="261" width="6.75" style="138" customWidth="1"/>
    <col min="262" max="262" width="7.5" style="138" customWidth="1"/>
    <col min="263" max="263" width="7.625" style="138" customWidth="1"/>
    <col min="264" max="264" width="7.875" style="138" customWidth="1"/>
    <col min="265" max="265" width="7.625" style="138" customWidth="1"/>
    <col min="266" max="266" width="8.125" style="138" customWidth="1"/>
    <col min="267" max="267" width="7.75" style="138" customWidth="1"/>
    <col min="268" max="269" width="8.125" style="138" customWidth="1"/>
    <col min="270" max="270" width="7.75" style="138" customWidth="1"/>
    <col min="271" max="273" width="8.25" style="138" bestFit="1" customWidth="1"/>
    <col min="274" max="274" width="6.75" style="138" customWidth="1"/>
    <col min="275" max="277" width="8.25" style="138" bestFit="1" customWidth="1"/>
    <col min="278" max="278" width="6.875" style="138" customWidth="1"/>
    <col min="279" max="279" width="5.625" style="138" customWidth="1"/>
    <col min="280" max="280" width="6.375" style="138" customWidth="1"/>
    <col min="281" max="281" width="5.75" style="138" customWidth="1"/>
    <col min="282" max="282" width="9.125" style="138" customWidth="1"/>
    <col min="283" max="283" width="6" style="138" customWidth="1"/>
    <col min="284" max="294" width="6.625" style="138" customWidth="1"/>
    <col min="295" max="295" width="6.5" style="138" customWidth="1"/>
    <col min="296" max="296" width="5.25" style="138" customWidth="1"/>
    <col min="297" max="297" width="6.375" style="138" customWidth="1"/>
    <col min="298" max="298" width="10.125" style="138" customWidth="1"/>
    <col min="299" max="299" width="7.5" style="138" customWidth="1"/>
    <col min="300" max="300" width="6.125" style="138" customWidth="1"/>
    <col min="301" max="301" width="8.625" style="138" customWidth="1"/>
    <col min="302" max="302" width="5.75" style="138" customWidth="1"/>
    <col min="303" max="303" width="9.375" style="138" customWidth="1"/>
    <col min="304" max="304" width="6.125" style="138" customWidth="1"/>
    <col min="305" max="305" width="9.125" style="138" customWidth="1"/>
    <col min="306" max="306" width="5" style="138" customWidth="1"/>
    <col min="307" max="307" width="5.125" style="138" customWidth="1"/>
    <col min="308" max="308" width="3.5" style="138" customWidth="1"/>
    <col min="309" max="309" width="5.5" style="138" customWidth="1"/>
    <col min="310" max="311" width="9.625" style="138"/>
    <col min="312" max="312" width="5.875" style="138" customWidth="1"/>
    <col min="313" max="512" width="9.625" style="138"/>
    <col min="513" max="513" width="6.625" style="138" customWidth="1"/>
    <col min="514" max="514" width="7.875" style="138" customWidth="1"/>
    <col min="515" max="515" width="5.375" style="138" customWidth="1"/>
    <col min="516" max="516" width="5.75" style="138" customWidth="1"/>
    <col min="517" max="517" width="6.75" style="138" customWidth="1"/>
    <col min="518" max="518" width="7.5" style="138" customWidth="1"/>
    <col min="519" max="519" width="7.625" style="138" customWidth="1"/>
    <col min="520" max="520" width="7.875" style="138" customWidth="1"/>
    <col min="521" max="521" width="7.625" style="138" customWidth="1"/>
    <col min="522" max="522" width="8.125" style="138" customWidth="1"/>
    <col min="523" max="523" width="7.75" style="138" customWidth="1"/>
    <col min="524" max="525" width="8.125" style="138" customWidth="1"/>
    <col min="526" max="526" width="7.75" style="138" customWidth="1"/>
    <col min="527" max="529" width="8.25" style="138" bestFit="1" customWidth="1"/>
    <col min="530" max="530" width="6.75" style="138" customWidth="1"/>
    <col min="531" max="533" width="8.25" style="138" bestFit="1" customWidth="1"/>
    <col min="534" max="534" width="6.875" style="138" customWidth="1"/>
    <col min="535" max="535" width="5.625" style="138" customWidth="1"/>
    <col min="536" max="536" width="6.375" style="138" customWidth="1"/>
    <col min="537" max="537" width="5.75" style="138" customWidth="1"/>
    <col min="538" max="538" width="9.125" style="138" customWidth="1"/>
    <col min="539" max="539" width="6" style="138" customWidth="1"/>
    <col min="540" max="550" width="6.625" style="138" customWidth="1"/>
    <col min="551" max="551" width="6.5" style="138" customWidth="1"/>
    <col min="552" max="552" width="5.25" style="138" customWidth="1"/>
    <col min="553" max="553" width="6.375" style="138" customWidth="1"/>
    <col min="554" max="554" width="10.125" style="138" customWidth="1"/>
    <col min="555" max="555" width="7.5" style="138" customWidth="1"/>
    <col min="556" max="556" width="6.125" style="138" customWidth="1"/>
    <col min="557" max="557" width="8.625" style="138" customWidth="1"/>
    <col min="558" max="558" width="5.75" style="138" customWidth="1"/>
    <col min="559" max="559" width="9.375" style="138" customWidth="1"/>
    <col min="560" max="560" width="6.125" style="138" customWidth="1"/>
    <col min="561" max="561" width="9.125" style="138" customWidth="1"/>
    <col min="562" max="562" width="5" style="138" customWidth="1"/>
    <col min="563" max="563" width="5.125" style="138" customWidth="1"/>
    <col min="564" max="564" width="3.5" style="138" customWidth="1"/>
    <col min="565" max="565" width="5.5" style="138" customWidth="1"/>
    <col min="566" max="567" width="9.625" style="138"/>
    <col min="568" max="568" width="5.875" style="138" customWidth="1"/>
    <col min="569" max="768" width="9.625" style="138"/>
    <col min="769" max="769" width="6.625" style="138" customWidth="1"/>
    <col min="770" max="770" width="7.875" style="138" customWidth="1"/>
    <col min="771" max="771" width="5.375" style="138" customWidth="1"/>
    <col min="772" max="772" width="5.75" style="138" customWidth="1"/>
    <col min="773" max="773" width="6.75" style="138" customWidth="1"/>
    <col min="774" max="774" width="7.5" style="138" customWidth="1"/>
    <col min="775" max="775" width="7.625" style="138" customWidth="1"/>
    <col min="776" max="776" width="7.875" style="138" customWidth="1"/>
    <col min="777" max="777" width="7.625" style="138" customWidth="1"/>
    <col min="778" max="778" width="8.125" style="138" customWidth="1"/>
    <col min="779" max="779" width="7.75" style="138" customWidth="1"/>
    <col min="780" max="781" width="8.125" style="138" customWidth="1"/>
    <col min="782" max="782" width="7.75" style="138" customWidth="1"/>
    <col min="783" max="785" width="8.25" style="138" bestFit="1" customWidth="1"/>
    <col min="786" max="786" width="6.75" style="138" customWidth="1"/>
    <col min="787" max="789" width="8.25" style="138" bestFit="1" customWidth="1"/>
    <col min="790" max="790" width="6.875" style="138" customWidth="1"/>
    <col min="791" max="791" width="5.625" style="138" customWidth="1"/>
    <col min="792" max="792" width="6.375" style="138" customWidth="1"/>
    <col min="793" max="793" width="5.75" style="138" customWidth="1"/>
    <col min="794" max="794" width="9.125" style="138" customWidth="1"/>
    <col min="795" max="795" width="6" style="138" customWidth="1"/>
    <col min="796" max="806" width="6.625" style="138" customWidth="1"/>
    <col min="807" max="807" width="6.5" style="138" customWidth="1"/>
    <col min="808" max="808" width="5.25" style="138" customWidth="1"/>
    <col min="809" max="809" width="6.375" style="138" customWidth="1"/>
    <col min="810" max="810" width="10.125" style="138" customWidth="1"/>
    <col min="811" max="811" width="7.5" style="138" customWidth="1"/>
    <col min="812" max="812" width="6.125" style="138" customWidth="1"/>
    <col min="813" max="813" width="8.625" style="138" customWidth="1"/>
    <col min="814" max="814" width="5.75" style="138" customWidth="1"/>
    <col min="815" max="815" width="9.375" style="138" customWidth="1"/>
    <col min="816" max="816" width="6.125" style="138" customWidth="1"/>
    <col min="817" max="817" width="9.125" style="138" customWidth="1"/>
    <col min="818" max="818" width="5" style="138" customWidth="1"/>
    <col min="819" max="819" width="5.125" style="138" customWidth="1"/>
    <col min="820" max="820" width="3.5" style="138" customWidth="1"/>
    <col min="821" max="821" width="5.5" style="138" customWidth="1"/>
    <col min="822" max="823" width="9.625" style="138"/>
    <col min="824" max="824" width="5.875" style="138" customWidth="1"/>
    <col min="825" max="1024" width="9.625" style="138"/>
    <col min="1025" max="1025" width="6.625" style="138" customWidth="1"/>
    <col min="1026" max="1026" width="7.875" style="138" customWidth="1"/>
    <col min="1027" max="1027" width="5.375" style="138" customWidth="1"/>
    <col min="1028" max="1028" width="5.75" style="138" customWidth="1"/>
    <col min="1029" max="1029" width="6.75" style="138" customWidth="1"/>
    <col min="1030" max="1030" width="7.5" style="138" customWidth="1"/>
    <col min="1031" max="1031" width="7.625" style="138" customWidth="1"/>
    <col min="1032" max="1032" width="7.875" style="138" customWidth="1"/>
    <col min="1033" max="1033" width="7.625" style="138" customWidth="1"/>
    <col min="1034" max="1034" width="8.125" style="138" customWidth="1"/>
    <col min="1035" max="1035" width="7.75" style="138" customWidth="1"/>
    <col min="1036" max="1037" width="8.125" style="138" customWidth="1"/>
    <col min="1038" max="1038" width="7.75" style="138" customWidth="1"/>
    <col min="1039" max="1041" width="8.25" style="138" bestFit="1" customWidth="1"/>
    <col min="1042" max="1042" width="6.75" style="138" customWidth="1"/>
    <col min="1043" max="1045" width="8.25" style="138" bestFit="1" customWidth="1"/>
    <col min="1046" max="1046" width="6.875" style="138" customWidth="1"/>
    <col min="1047" max="1047" width="5.625" style="138" customWidth="1"/>
    <col min="1048" max="1048" width="6.375" style="138" customWidth="1"/>
    <col min="1049" max="1049" width="5.75" style="138" customWidth="1"/>
    <col min="1050" max="1050" width="9.125" style="138" customWidth="1"/>
    <col min="1051" max="1051" width="6" style="138" customWidth="1"/>
    <col min="1052" max="1062" width="6.625" style="138" customWidth="1"/>
    <col min="1063" max="1063" width="6.5" style="138" customWidth="1"/>
    <col min="1064" max="1064" width="5.25" style="138" customWidth="1"/>
    <col min="1065" max="1065" width="6.375" style="138" customWidth="1"/>
    <col min="1066" max="1066" width="10.125" style="138" customWidth="1"/>
    <col min="1067" max="1067" width="7.5" style="138" customWidth="1"/>
    <col min="1068" max="1068" width="6.125" style="138" customWidth="1"/>
    <col min="1069" max="1069" width="8.625" style="138" customWidth="1"/>
    <col min="1070" max="1070" width="5.75" style="138" customWidth="1"/>
    <col min="1071" max="1071" width="9.375" style="138" customWidth="1"/>
    <col min="1072" max="1072" width="6.125" style="138" customWidth="1"/>
    <col min="1073" max="1073" width="9.125" style="138" customWidth="1"/>
    <col min="1074" max="1074" width="5" style="138" customWidth="1"/>
    <col min="1075" max="1075" width="5.125" style="138" customWidth="1"/>
    <col min="1076" max="1076" width="3.5" style="138" customWidth="1"/>
    <col min="1077" max="1077" width="5.5" style="138" customWidth="1"/>
    <col min="1078" max="1079" width="9.625" style="138"/>
    <col min="1080" max="1080" width="5.875" style="138" customWidth="1"/>
    <col min="1081" max="1280" width="9.625" style="138"/>
    <col min="1281" max="1281" width="6.625" style="138" customWidth="1"/>
    <col min="1282" max="1282" width="7.875" style="138" customWidth="1"/>
    <col min="1283" max="1283" width="5.375" style="138" customWidth="1"/>
    <col min="1284" max="1284" width="5.75" style="138" customWidth="1"/>
    <col min="1285" max="1285" width="6.75" style="138" customWidth="1"/>
    <col min="1286" max="1286" width="7.5" style="138" customWidth="1"/>
    <col min="1287" max="1287" width="7.625" style="138" customWidth="1"/>
    <col min="1288" max="1288" width="7.875" style="138" customWidth="1"/>
    <col min="1289" max="1289" width="7.625" style="138" customWidth="1"/>
    <col min="1290" max="1290" width="8.125" style="138" customWidth="1"/>
    <col min="1291" max="1291" width="7.75" style="138" customWidth="1"/>
    <col min="1292" max="1293" width="8.125" style="138" customWidth="1"/>
    <col min="1294" max="1294" width="7.75" style="138" customWidth="1"/>
    <col min="1295" max="1297" width="8.25" style="138" bestFit="1" customWidth="1"/>
    <col min="1298" max="1298" width="6.75" style="138" customWidth="1"/>
    <col min="1299" max="1301" width="8.25" style="138" bestFit="1" customWidth="1"/>
    <col min="1302" max="1302" width="6.875" style="138" customWidth="1"/>
    <col min="1303" max="1303" width="5.625" style="138" customWidth="1"/>
    <col min="1304" max="1304" width="6.375" style="138" customWidth="1"/>
    <col min="1305" max="1305" width="5.75" style="138" customWidth="1"/>
    <col min="1306" max="1306" width="9.125" style="138" customWidth="1"/>
    <col min="1307" max="1307" width="6" style="138" customWidth="1"/>
    <col min="1308" max="1318" width="6.625" style="138" customWidth="1"/>
    <col min="1319" max="1319" width="6.5" style="138" customWidth="1"/>
    <col min="1320" max="1320" width="5.25" style="138" customWidth="1"/>
    <col min="1321" max="1321" width="6.375" style="138" customWidth="1"/>
    <col min="1322" max="1322" width="10.125" style="138" customWidth="1"/>
    <col min="1323" max="1323" width="7.5" style="138" customWidth="1"/>
    <col min="1324" max="1324" width="6.125" style="138" customWidth="1"/>
    <col min="1325" max="1325" width="8.625" style="138" customWidth="1"/>
    <col min="1326" max="1326" width="5.75" style="138" customWidth="1"/>
    <col min="1327" max="1327" width="9.375" style="138" customWidth="1"/>
    <col min="1328" max="1328" width="6.125" style="138" customWidth="1"/>
    <col min="1329" max="1329" width="9.125" style="138" customWidth="1"/>
    <col min="1330" max="1330" width="5" style="138" customWidth="1"/>
    <col min="1331" max="1331" width="5.125" style="138" customWidth="1"/>
    <col min="1332" max="1332" width="3.5" style="138" customWidth="1"/>
    <col min="1333" max="1333" width="5.5" style="138" customWidth="1"/>
    <col min="1334" max="1335" width="9.625" style="138"/>
    <col min="1336" max="1336" width="5.875" style="138" customWidth="1"/>
    <col min="1337" max="1536" width="9.625" style="138"/>
    <col min="1537" max="1537" width="6.625" style="138" customWidth="1"/>
    <col min="1538" max="1538" width="7.875" style="138" customWidth="1"/>
    <col min="1539" max="1539" width="5.375" style="138" customWidth="1"/>
    <col min="1540" max="1540" width="5.75" style="138" customWidth="1"/>
    <col min="1541" max="1541" width="6.75" style="138" customWidth="1"/>
    <col min="1542" max="1542" width="7.5" style="138" customWidth="1"/>
    <col min="1543" max="1543" width="7.625" style="138" customWidth="1"/>
    <col min="1544" max="1544" width="7.875" style="138" customWidth="1"/>
    <col min="1545" max="1545" width="7.625" style="138" customWidth="1"/>
    <col min="1546" max="1546" width="8.125" style="138" customWidth="1"/>
    <col min="1547" max="1547" width="7.75" style="138" customWidth="1"/>
    <col min="1548" max="1549" width="8.125" style="138" customWidth="1"/>
    <col min="1550" max="1550" width="7.75" style="138" customWidth="1"/>
    <col min="1551" max="1553" width="8.25" style="138" bestFit="1" customWidth="1"/>
    <col min="1554" max="1554" width="6.75" style="138" customWidth="1"/>
    <col min="1555" max="1557" width="8.25" style="138" bestFit="1" customWidth="1"/>
    <col min="1558" max="1558" width="6.875" style="138" customWidth="1"/>
    <col min="1559" max="1559" width="5.625" style="138" customWidth="1"/>
    <col min="1560" max="1560" width="6.375" style="138" customWidth="1"/>
    <col min="1561" max="1561" width="5.75" style="138" customWidth="1"/>
    <col min="1562" max="1562" width="9.125" style="138" customWidth="1"/>
    <col min="1563" max="1563" width="6" style="138" customWidth="1"/>
    <col min="1564" max="1574" width="6.625" style="138" customWidth="1"/>
    <col min="1575" max="1575" width="6.5" style="138" customWidth="1"/>
    <col min="1576" max="1576" width="5.25" style="138" customWidth="1"/>
    <col min="1577" max="1577" width="6.375" style="138" customWidth="1"/>
    <col min="1578" max="1578" width="10.125" style="138" customWidth="1"/>
    <col min="1579" max="1579" width="7.5" style="138" customWidth="1"/>
    <col min="1580" max="1580" width="6.125" style="138" customWidth="1"/>
    <col min="1581" max="1581" width="8.625" style="138" customWidth="1"/>
    <col min="1582" max="1582" width="5.75" style="138" customWidth="1"/>
    <col min="1583" max="1583" width="9.375" style="138" customWidth="1"/>
    <col min="1584" max="1584" width="6.125" style="138" customWidth="1"/>
    <col min="1585" max="1585" width="9.125" style="138" customWidth="1"/>
    <col min="1586" max="1586" width="5" style="138" customWidth="1"/>
    <col min="1587" max="1587" width="5.125" style="138" customWidth="1"/>
    <col min="1588" max="1588" width="3.5" style="138" customWidth="1"/>
    <col min="1589" max="1589" width="5.5" style="138" customWidth="1"/>
    <col min="1590" max="1591" width="9.625" style="138"/>
    <col min="1592" max="1592" width="5.875" style="138" customWidth="1"/>
    <col min="1593" max="1792" width="9.625" style="138"/>
    <col min="1793" max="1793" width="6.625" style="138" customWidth="1"/>
    <col min="1794" max="1794" width="7.875" style="138" customWidth="1"/>
    <col min="1795" max="1795" width="5.375" style="138" customWidth="1"/>
    <col min="1796" max="1796" width="5.75" style="138" customWidth="1"/>
    <col min="1797" max="1797" width="6.75" style="138" customWidth="1"/>
    <col min="1798" max="1798" width="7.5" style="138" customWidth="1"/>
    <col min="1799" max="1799" width="7.625" style="138" customWidth="1"/>
    <col min="1800" max="1800" width="7.875" style="138" customWidth="1"/>
    <col min="1801" max="1801" width="7.625" style="138" customWidth="1"/>
    <col min="1802" max="1802" width="8.125" style="138" customWidth="1"/>
    <col min="1803" max="1803" width="7.75" style="138" customWidth="1"/>
    <col min="1804" max="1805" width="8.125" style="138" customWidth="1"/>
    <col min="1806" max="1806" width="7.75" style="138" customWidth="1"/>
    <col min="1807" max="1809" width="8.25" style="138" bestFit="1" customWidth="1"/>
    <col min="1810" max="1810" width="6.75" style="138" customWidth="1"/>
    <col min="1811" max="1813" width="8.25" style="138" bestFit="1" customWidth="1"/>
    <col min="1814" max="1814" width="6.875" style="138" customWidth="1"/>
    <col min="1815" max="1815" width="5.625" style="138" customWidth="1"/>
    <col min="1816" max="1816" width="6.375" style="138" customWidth="1"/>
    <col min="1817" max="1817" width="5.75" style="138" customWidth="1"/>
    <col min="1818" max="1818" width="9.125" style="138" customWidth="1"/>
    <col min="1819" max="1819" width="6" style="138" customWidth="1"/>
    <col min="1820" max="1830" width="6.625" style="138" customWidth="1"/>
    <col min="1831" max="1831" width="6.5" style="138" customWidth="1"/>
    <col min="1832" max="1832" width="5.25" style="138" customWidth="1"/>
    <col min="1833" max="1833" width="6.375" style="138" customWidth="1"/>
    <col min="1834" max="1834" width="10.125" style="138" customWidth="1"/>
    <col min="1835" max="1835" width="7.5" style="138" customWidth="1"/>
    <col min="1836" max="1836" width="6.125" style="138" customWidth="1"/>
    <col min="1837" max="1837" width="8.625" style="138" customWidth="1"/>
    <col min="1838" max="1838" width="5.75" style="138" customWidth="1"/>
    <col min="1839" max="1839" width="9.375" style="138" customWidth="1"/>
    <col min="1840" max="1840" width="6.125" style="138" customWidth="1"/>
    <col min="1841" max="1841" width="9.125" style="138" customWidth="1"/>
    <col min="1842" max="1842" width="5" style="138" customWidth="1"/>
    <col min="1843" max="1843" width="5.125" style="138" customWidth="1"/>
    <col min="1844" max="1844" width="3.5" style="138" customWidth="1"/>
    <col min="1845" max="1845" width="5.5" style="138" customWidth="1"/>
    <col min="1846" max="1847" width="9.625" style="138"/>
    <col min="1848" max="1848" width="5.875" style="138" customWidth="1"/>
    <col min="1849" max="2048" width="9.625" style="138"/>
    <col min="2049" max="2049" width="6.625" style="138" customWidth="1"/>
    <col min="2050" max="2050" width="7.875" style="138" customWidth="1"/>
    <col min="2051" max="2051" width="5.375" style="138" customWidth="1"/>
    <col min="2052" max="2052" width="5.75" style="138" customWidth="1"/>
    <col min="2053" max="2053" width="6.75" style="138" customWidth="1"/>
    <col min="2054" max="2054" width="7.5" style="138" customWidth="1"/>
    <col min="2055" max="2055" width="7.625" style="138" customWidth="1"/>
    <col min="2056" max="2056" width="7.875" style="138" customWidth="1"/>
    <col min="2057" max="2057" width="7.625" style="138" customWidth="1"/>
    <col min="2058" max="2058" width="8.125" style="138" customWidth="1"/>
    <col min="2059" max="2059" width="7.75" style="138" customWidth="1"/>
    <col min="2060" max="2061" width="8.125" style="138" customWidth="1"/>
    <col min="2062" max="2062" width="7.75" style="138" customWidth="1"/>
    <col min="2063" max="2065" width="8.25" style="138" bestFit="1" customWidth="1"/>
    <col min="2066" max="2066" width="6.75" style="138" customWidth="1"/>
    <col min="2067" max="2069" width="8.25" style="138" bestFit="1" customWidth="1"/>
    <col min="2070" max="2070" width="6.875" style="138" customWidth="1"/>
    <col min="2071" max="2071" width="5.625" style="138" customWidth="1"/>
    <col min="2072" max="2072" width="6.375" style="138" customWidth="1"/>
    <col min="2073" max="2073" width="5.75" style="138" customWidth="1"/>
    <col min="2074" max="2074" width="9.125" style="138" customWidth="1"/>
    <col min="2075" max="2075" width="6" style="138" customWidth="1"/>
    <col min="2076" max="2086" width="6.625" style="138" customWidth="1"/>
    <col min="2087" max="2087" width="6.5" style="138" customWidth="1"/>
    <col min="2088" max="2088" width="5.25" style="138" customWidth="1"/>
    <col min="2089" max="2089" width="6.375" style="138" customWidth="1"/>
    <col min="2090" max="2090" width="10.125" style="138" customWidth="1"/>
    <col min="2091" max="2091" width="7.5" style="138" customWidth="1"/>
    <col min="2092" max="2092" width="6.125" style="138" customWidth="1"/>
    <col min="2093" max="2093" width="8.625" style="138" customWidth="1"/>
    <col min="2094" max="2094" width="5.75" style="138" customWidth="1"/>
    <col min="2095" max="2095" width="9.375" style="138" customWidth="1"/>
    <col min="2096" max="2096" width="6.125" style="138" customWidth="1"/>
    <col min="2097" max="2097" width="9.125" style="138" customWidth="1"/>
    <col min="2098" max="2098" width="5" style="138" customWidth="1"/>
    <col min="2099" max="2099" width="5.125" style="138" customWidth="1"/>
    <col min="2100" max="2100" width="3.5" style="138" customWidth="1"/>
    <col min="2101" max="2101" width="5.5" style="138" customWidth="1"/>
    <col min="2102" max="2103" width="9.625" style="138"/>
    <col min="2104" max="2104" width="5.875" style="138" customWidth="1"/>
    <col min="2105" max="2304" width="9.625" style="138"/>
    <col min="2305" max="2305" width="6.625" style="138" customWidth="1"/>
    <col min="2306" max="2306" width="7.875" style="138" customWidth="1"/>
    <col min="2307" max="2307" width="5.375" style="138" customWidth="1"/>
    <col min="2308" max="2308" width="5.75" style="138" customWidth="1"/>
    <col min="2309" max="2309" width="6.75" style="138" customWidth="1"/>
    <col min="2310" max="2310" width="7.5" style="138" customWidth="1"/>
    <col min="2311" max="2311" width="7.625" style="138" customWidth="1"/>
    <col min="2312" max="2312" width="7.875" style="138" customWidth="1"/>
    <col min="2313" max="2313" width="7.625" style="138" customWidth="1"/>
    <col min="2314" max="2314" width="8.125" style="138" customWidth="1"/>
    <col min="2315" max="2315" width="7.75" style="138" customWidth="1"/>
    <col min="2316" max="2317" width="8.125" style="138" customWidth="1"/>
    <col min="2318" max="2318" width="7.75" style="138" customWidth="1"/>
    <col min="2319" max="2321" width="8.25" style="138" bestFit="1" customWidth="1"/>
    <col min="2322" max="2322" width="6.75" style="138" customWidth="1"/>
    <col min="2323" max="2325" width="8.25" style="138" bestFit="1" customWidth="1"/>
    <col min="2326" max="2326" width="6.875" style="138" customWidth="1"/>
    <col min="2327" max="2327" width="5.625" style="138" customWidth="1"/>
    <col min="2328" max="2328" width="6.375" style="138" customWidth="1"/>
    <col min="2329" max="2329" width="5.75" style="138" customWidth="1"/>
    <col min="2330" max="2330" width="9.125" style="138" customWidth="1"/>
    <col min="2331" max="2331" width="6" style="138" customWidth="1"/>
    <col min="2332" max="2342" width="6.625" style="138" customWidth="1"/>
    <col min="2343" max="2343" width="6.5" style="138" customWidth="1"/>
    <col min="2344" max="2344" width="5.25" style="138" customWidth="1"/>
    <col min="2345" max="2345" width="6.375" style="138" customWidth="1"/>
    <col min="2346" max="2346" width="10.125" style="138" customWidth="1"/>
    <col min="2347" max="2347" width="7.5" style="138" customWidth="1"/>
    <col min="2348" max="2348" width="6.125" style="138" customWidth="1"/>
    <col min="2349" max="2349" width="8.625" style="138" customWidth="1"/>
    <col min="2350" max="2350" width="5.75" style="138" customWidth="1"/>
    <col min="2351" max="2351" width="9.375" style="138" customWidth="1"/>
    <col min="2352" max="2352" width="6.125" style="138" customWidth="1"/>
    <col min="2353" max="2353" width="9.125" style="138" customWidth="1"/>
    <col min="2354" max="2354" width="5" style="138" customWidth="1"/>
    <col min="2355" max="2355" width="5.125" style="138" customWidth="1"/>
    <col min="2356" max="2356" width="3.5" style="138" customWidth="1"/>
    <col min="2357" max="2357" width="5.5" style="138" customWidth="1"/>
    <col min="2358" max="2359" width="9.625" style="138"/>
    <col min="2360" max="2360" width="5.875" style="138" customWidth="1"/>
    <col min="2361" max="2560" width="9.625" style="138"/>
    <col min="2561" max="2561" width="6.625" style="138" customWidth="1"/>
    <col min="2562" max="2562" width="7.875" style="138" customWidth="1"/>
    <col min="2563" max="2563" width="5.375" style="138" customWidth="1"/>
    <col min="2564" max="2564" width="5.75" style="138" customWidth="1"/>
    <col min="2565" max="2565" width="6.75" style="138" customWidth="1"/>
    <col min="2566" max="2566" width="7.5" style="138" customWidth="1"/>
    <col min="2567" max="2567" width="7.625" style="138" customWidth="1"/>
    <col min="2568" max="2568" width="7.875" style="138" customWidth="1"/>
    <col min="2569" max="2569" width="7.625" style="138" customWidth="1"/>
    <col min="2570" max="2570" width="8.125" style="138" customWidth="1"/>
    <col min="2571" max="2571" width="7.75" style="138" customWidth="1"/>
    <col min="2572" max="2573" width="8.125" style="138" customWidth="1"/>
    <col min="2574" max="2574" width="7.75" style="138" customWidth="1"/>
    <col min="2575" max="2577" width="8.25" style="138" bestFit="1" customWidth="1"/>
    <col min="2578" max="2578" width="6.75" style="138" customWidth="1"/>
    <col min="2579" max="2581" width="8.25" style="138" bestFit="1" customWidth="1"/>
    <col min="2582" max="2582" width="6.875" style="138" customWidth="1"/>
    <col min="2583" max="2583" width="5.625" style="138" customWidth="1"/>
    <col min="2584" max="2584" width="6.375" style="138" customWidth="1"/>
    <col min="2585" max="2585" width="5.75" style="138" customWidth="1"/>
    <col min="2586" max="2586" width="9.125" style="138" customWidth="1"/>
    <col min="2587" max="2587" width="6" style="138" customWidth="1"/>
    <col min="2588" max="2598" width="6.625" style="138" customWidth="1"/>
    <col min="2599" max="2599" width="6.5" style="138" customWidth="1"/>
    <col min="2600" max="2600" width="5.25" style="138" customWidth="1"/>
    <col min="2601" max="2601" width="6.375" style="138" customWidth="1"/>
    <col min="2602" max="2602" width="10.125" style="138" customWidth="1"/>
    <col min="2603" max="2603" width="7.5" style="138" customWidth="1"/>
    <col min="2604" max="2604" width="6.125" style="138" customWidth="1"/>
    <col min="2605" max="2605" width="8.625" style="138" customWidth="1"/>
    <col min="2606" max="2606" width="5.75" style="138" customWidth="1"/>
    <col min="2607" max="2607" width="9.375" style="138" customWidth="1"/>
    <col min="2608" max="2608" width="6.125" style="138" customWidth="1"/>
    <col min="2609" max="2609" width="9.125" style="138" customWidth="1"/>
    <col min="2610" max="2610" width="5" style="138" customWidth="1"/>
    <col min="2611" max="2611" width="5.125" style="138" customWidth="1"/>
    <col min="2612" max="2612" width="3.5" style="138" customWidth="1"/>
    <col min="2613" max="2613" width="5.5" style="138" customWidth="1"/>
    <col min="2614" max="2615" width="9.625" style="138"/>
    <col min="2616" max="2616" width="5.875" style="138" customWidth="1"/>
    <col min="2617" max="2816" width="9.625" style="138"/>
    <col min="2817" max="2817" width="6.625" style="138" customWidth="1"/>
    <col min="2818" max="2818" width="7.875" style="138" customWidth="1"/>
    <col min="2819" max="2819" width="5.375" style="138" customWidth="1"/>
    <col min="2820" max="2820" width="5.75" style="138" customWidth="1"/>
    <col min="2821" max="2821" width="6.75" style="138" customWidth="1"/>
    <col min="2822" max="2822" width="7.5" style="138" customWidth="1"/>
    <col min="2823" max="2823" width="7.625" style="138" customWidth="1"/>
    <col min="2824" max="2824" width="7.875" style="138" customWidth="1"/>
    <col min="2825" max="2825" width="7.625" style="138" customWidth="1"/>
    <col min="2826" max="2826" width="8.125" style="138" customWidth="1"/>
    <col min="2827" max="2827" width="7.75" style="138" customWidth="1"/>
    <col min="2828" max="2829" width="8.125" style="138" customWidth="1"/>
    <col min="2830" max="2830" width="7.75" style="138" customWidth="1"/>
    <col min="2831" max="2833" width="8.25" style="138" bestFit="1" customWidth="1"/>
    <col min="2834" max="2834" width="6.75" style="138" customWidth="1"/>
    <col min="2835" max="2837" width="8.25" style="138" bestFit="1" customWidth="1"/>
    <col min="2838" max="2838" width="6.875" style="138" customWidth="1"/>
    <col min="2839" max="2839" width="5.625" style="138" customWidth="1"/>
    <col min="2840" max="2840" width="6.375" style="138" customWidth="1"/>
    <col min="2841" max="2841" width="5.75" style="138" customWidth="1"/>
    <col min="2842" max="2842" width="9.125" style="138" customWidth="1"/>
    <col min="2843" max="2843" width="6" style="138" customWidth="1"/>
    <col min="2844" max="2854" width="6.625" style="138" customWidth="1"/>
    <col min="2855" max="2855" width="6.5" style="138" customWidth="1"/>
    <col min="2856" max="2856" width="5.25" style="138" customWidth="1"/>
    <col min="2857" max="2857" width="6.375" style="138" customWidth="1"/>
    <col min="2858" max="2858" width="10.125" style="138" customWidth="1"/>
    <col min="2859" max="2859" width="7.5" style="138" customWidth="1"/>
    <col min="2860" max="2860" width="6.125" style="138" customWidth="1"/>
    <col min="2861" max="2861" width="8.625" style="138" customWidth="1"/>
    <col min="2862" max="2862" width="5.75" style="138" customWidth="1"/>
    <col min="2863" max="2863" width="9.375" style="138" customWidth="1"/>
    <col min="2864" max="2864" width="6.125" style="138" customWidth="1"/>
    <col min="2865" max="2865" width="9.125" style="138" customWidth="1"/>
    <col min="2866" max="2866" width="5" style="138" customWidth="1"/>
    <col min="2867" max="2867" width="5.125" style="138" customWidth="1"/>
    <col min="2868" max="2868" width="3.5" style="138" customWidth="1"/>
    <col min="2869" max="2869" width="5.5" style="138" customWidth="1"/>
    <col min="2870" max="2871" width="9.625" style="138"/>
    <col min="2872" max="2872" width="5.875" style="138" customWidth="1"/>
    <col min="2873" max="3072" width="9.625" style="138"/>
    <col min="3073" max="3073" width="6.625" style="138" customWidth="1"/>
    <col min="3074" max="3074" width="7.875" style="138" customWidth="1"/>
    <col min="3075" max="3075" width="5.375" style="138" customWidth="1"/>
    <col min="3076" max="3076" width="5.75" style="138" customWidth="1"/>
    <col min="3077" max="3077" width="6.75" style="138" customWidth="1"/>
    <col min="3078" max="3078" width="7.5" style="138" customWidth="1"/>
    <col min="3079" max="3079" width="7.625" style="138" customWidth="1"/>
    <col min="3080" max="3080" width="7.875" style="138" customWidth="1"/>
    <col min="3081" max="3081" width="7.625" style="138" customWidth="1"/>
    <col min="3082" max="3082" width="8.125" style="138" customWidth="1"/>
    <col min="3083" max="3083" width="7.75" style="138" customWidth="1"/>
    <col min="3084" max="3085" width="8.125" style="138" customWidth="1"/>
    <col min="3086" max="3086" width="7.75" style="138" customWidth="1"/>
    <col min="3087" max="3089" width="8.25" style="138" bestFit="1" customWidth="1"/>
    <col min="3090" max="3090" width="6.75" style="138" customWidth="1"/>
    <col min="3091" max="3093" width="8.25" style="138" bestFit="1" customWidth="1"/>
    <col min="3094" max="3094" width="6.875" style="138" customWidth="1"/>
    <col min="3095" max="3095" width="5.625" style="138" customWidth="1"/>
    <col min="3096" max="3096" width="6.375" style="138" customWidth="1"/>
    <col min="3097" max="3097" width="5.75" style="138" customWidth="1"/>
    <col min="3098" max="3098" width="9.125" style="138" customWidth="1"/>
    <col min="3099" max="3099" width="6" style="138" customWidth="1"/>
    <col min="3100" max="3110" width="6.625" style="138" customWidth="1"/>
    <col min="3111" max="3111" width="6.5" style="138" customWidth="1"/>
    <col min="3112" max="3112" width="5.25" style="138" customWidth="1"/>
    <col min="3113" max="3113" width="6.375" style="138" customWidth="1"/>
    <col min="3114" max="3114" width="10.125" style="138" customWidth="1"/>
    <col min="3115" max="3115" width="7.5" style="138" customWidth="1"/>
    <col min="3116" max="3116" width="6.125" style="138" customWidth="1"/>
    <col min="3117" max="3117" width="8.625" style="138" customWidth="1"/>
    <col min="3118" max="3118" width="5.75" style="138" customWidth="1"/>
    <col min="3119" max="3119" width="9.375" style="138" customWidth="1"/>
    <col min="3120" max="3120" width="6.125" style="138" customWidth="1"/>
    <col min="3121" max="3121" width="9.125" style="138" customWidth="1"/>
    <col min="3122" max="3122" width="5" style="138" customWidth="1"/>
    <col min="3123" max="3123" width="5.125" style="138" customWidth="1"/>
    <col min="3124" max="3124" width="3.5" style="138" customWidth="1"/>
    <col min="3125" max="3125" width="5.5" style="138" customWidth="1"/>
    <col min="3126" max="3127" width="9.625" style="138"/>
    <col min="3128" max="3128" width="5.875" style="138" customWidth="1"/>
    <col min="3129" max="3328" width="9.625" style="138"/>
    <col min="3329" max="3329" width="6.625" style="138" customWidth="1"/>
    <col min="3330" max="3330" width="7.875" style="138" customWidth="1"/>
    <col min="3331" max="3331" width="5.375" style="138" customWidth="1"/>
    <col min="3332" max="3332" width="5.75" style="138" customWidth="1"/>
    <col min="3333" max="3333" width="6.75" style="138" customWidth="1"/>
    <col min="3334" max="3334" width="7.5" style="138" customWidth="1"/>
    <col min="3335" max="3335" width="7.625" style="138" customWidth="1"/>
    <col min="3336" max="3336" width="7.875" style="138" customWidth="1"/>
    <col min="3337" max="3337" width="7.625" style="138" customWidth="1"/>
    <col min="3338" max="3338" width="8.125" style="138" customWidth="1"/>
    <col min="3339" max="3339" width="7.75" style="138" customWidth="1"/>
    <col min="3340" max="3341" width="8.125" style="138" customWidth="1"/>
    <col min="3342" max="3342" width="7.75" style="138" customWidth="1"/>
    <col min="3343" max="3345" width="8.25" style="138" bestFit="1" customWidth="1"/>
    <col min="3346" max="3346" width="6.75" style="138" customWidth="1"/>
    <col min="3347" max="3349" width="8.25" style="138" bestFit="1" customWidth="1"/>
    <col min="3350" max="3350" width="6.875" style="138" customWidth="1"/>
    <col min="3351" max="3351" width="5.625" style="138" customWidth="1"/>
    <col min="3352" max="3352" width="6.375" style="138" customWidth="1"/>
    <col min="3353" max="3353" width="5.75" style="138" customWidth="1"/>
    <col min="3354" max="3354" width="9.125" style="138" customWidth="1"/>
    <col min="3355" max="3355" width="6" style="138" customWidth="1"/>
    <col min="3356" max="3366" width="6.625" style="138" customWidth="1"/>
    <col min="3367" max="3367" width="6.5" style="138" customWidth="1"/>
    <col min="3368" max="3368" width="5.25" style="138" customWidth="1"/>
    <col min="3369" max="3369" width="6.375" style="138" customWidth="1"/>
    <col min="3370" max="3370" width="10.125" style="138" customWidth="1"/>
    <col min="3371" max="3371" width="7.5" style="138" customWidth="1"/>
    <col min="3372" max="3372" width="6.125" style="138" customWidth="1"/>
    <col min="3373" max="3373" width="8.625" style="138" customWidth="1"/>
    <col min="3374" max="3374" width="5.75" style="138" customWidth="1"/>
    <col min="3375" max="3375" width="9.375" style="138" customWidth="1"/>
    <col min="3376" max="3376" width="6.125" style="138" customWidth="1"/>
    <col min="3377" max="3377" width="9.125" style="138" customWidth="1"/>
    <col min="3378" max="3378" width="5" style="138" customWidth="1"/>
    <col min="3379" max="3379" width="5.125" style="138" customWidth="1"/>
    <col min="3380" max="3380" width="3.5" style="138" customWidth="1"/>
    <col min="3381" max="3381" width="5.5" style="138" customWidth="1"/>
    <col min="3382" max="3383" width="9.625" style="138"/>
    <col min="3384" max="3384" width="5.875" style="138" customWidth="1"/>
    <col min="3385" max="3584" width="9.625" style="138"/>
    <col min="3585" max="3585" width="6.625" style="138" customWidth="1"/>
    <col min="3586" max="3586" width="7.875" style="138" customWidth="1"/>
    <col min="3587" max="3587" width="5.375" style="138" customWidth="1"/>
    <col min="3588" max="3588" width="5.75" style="138" customWidth="1"/>
    <col min="3589" max="3589" width="6.75" style="138" customWidth="1"/>
    <col min="3590" max="3590" width="7.5" style="138" customWidth="1"/>
    <col min="3591" max="3591" width="7.625" style="138" customWidth="1"/>
    <col min="3592" max="3592" width="7.875" style="138" customWidth="1"/>
    <col min="3593" max="3593" width="7.625" style="138" customWidth="1"/>
    <col min="3594" max="3594" width="8.125" style="138" customWidth="1"/>
    <col min="3595" max="3595" width="7.75" style="138" customWidth="1"/>
    <col min="3596" max="3597" width="8.125" style="138" customWidth="1"/>
    <col min="3598" max="3598" width="7.75" style="138" customWidth="1"/>
    <col min="3599" max="3601" width="8.25" style="138" bestFit="1" customWidth="1"/>
    <col min="3602" max="3602" width="6.75" style="138" customWidth="1"/>
    <col min="3603" max="3605" width="8.25" style="138" bestFit="1" customWidth="1"/>
    <col min="3606" max="3606" width="6.875" style="138" customWidth="1"/>
    <col min="3607" max="3607" width="5.625" style="138" customWidth="1"/>
    <col min="3608" max="3608" width="6.375" style="138" customWidth="1"/>
    <col min="3609" max="3609" width="5.75" style="138" customWidth="1"/>
    <col min="3610" max="3610" width="9.125" style="138" customWidth="1"/>
    <col min="3611" max="3611" width="6" style="138" customWidth="1"/>
    <col min="3612" max="3622" width="6.625" style="138" customWidth="1"/>
    <col min="3623" max="3623" width="6.5" style="138" customWidth="1"/>
    <col min="3624" max="3624" width="5.25" style="138" customWidth="1"/>
    <col min="3625" max="3625" width="6.375" style="138" customWidth="1"/>
    <col min="3626" max="3626" width="10.125" style="138" customWidth="1"/>
    <col min="3627" max="3627" width="7.5" style="138" customWidth="1"/>
    <col min="3628" max="3628" width="6.125" style="138" customWidth="1"/>
    <col min="3629" max="3629" width="8.625" style="138" customWidth="1"/>
    <col min="3630" max="3630" width="5.75" style="138" customWidth="1"/>
    <col min="3631" max="3631" width="9.375" style="138" customWidth="1"/>
    <col min="3632" max="3632" width="6.125" style="138" customWidth="1"/>
    <col min="3633" max="3633" width="9.125" style="138" customWidth="1"/>
    <col min="3634" max="3634" width="5" style="138" customWidth="1"/>
    <col min="3635" max="3635" width="5.125" style="138" customWidth="1"/>
    <col min="3636" max="3636" width="3.5" style="138" customWidth="1"/>
    <col min="3637" max="3637" width="5.5" style="138" customWidth="1"/>
    <col min="3638" max="3639" width="9.625" style="138"/>
    <col min="3640" max="3640" width="5.875" style="138" customWidth="1"/>
    <col min="3641" max="3840" width="9.625" style="138"/>
    <col min="3841" max="3841" width="6.625" style="138" customWidth="1"/>
    <col min="3842" max="3842" width="7.875" style="138" customWidth="1"/>
    <col min="3843" max="3843" width="5.375" style="138" customWidth="1"/>
    <col min="3844" max="3844" width="5.75" style="138" customWidth="1"/>
    <col min="3845" max="3845" width="6.75" style="138" customWidth="1"/>
    <col min="3846" max="3846" width="7.5" style="138" customWidth="1"/>
    <col min="3847" max="3847" width="7.625" style="138" customWidth="1"/>
    <col min="3848" max="3848" width="7.875" style="138" customWidth="1"/>
    <col min="3849" max="3849" width="7.625" style="138" customWidth="1"/>
    <col min="3850" max="3850" width="8.125" style="138" customWidth="1"/>
    <col min="3851" max="3851" width="7.75" style="138" customWidth="1"/>
    <col min="3852" max="3853" width="8.125" style="138" customWidth="1"/>
    <col min="3854" max="3854" width="7.75" style="138" customWidth="1"/>
    <col min="3855" max="3857" width="8.25" style="138" bestFit="1" customWidth="1"/>
    <col min="3858" max="3858" width="6.75" style="138" customWidth="1"/>
    <col min="3859" max="3861" width="8.25" style="138" bestFit="1" customWidth="1"/>
    <col min="3862" max="3862" width="6.875" style="138" customWidth="1"/>
    <col min="3863" max="3863" width="5.625" style="138" customWidth="1"/>
    <col min="3864" max="3864" width="6.375" style="138" customWidth="1"/>
    <col min="3865" max="3865" width="5.75" style="138" customWidth="1"/>
    <col min="3866" max="3866" width="9.125" style="138" customWidth="1"/>
    <col min="3867" max="3867" width="6" style="138" customWidth="1"/>
    <col min="3868" max="3878" width="6.625" style="138" customWidth="1"/>
    <col min="3879" max="3879" width="6.5" style="138" customWidth="1"/>
    <col min="3880" max="3880" width="5.25" style="138" customWidth="1"/>
    <col min="3881" max="3881" width="6.375" style="138" customWidth="1"/>
    <col min="3882" max="3882" width="10.125" style="138" customWidth="1"/>
    <col min="3883" max="3883" width="7.5" style="138" customWidth="1"/>
    <col min="3884" max="3884" width="6.125" style="138" customWidth="1"/>
    <col min="3885" max="3885" width="8.625" style="138" customWidth="1"/>
    <col min="3886" max="3886" width="5.75" style="138" customWidth="1"/>
    <col min="3887" max="3887" width="9.375" style="138" customWidth="1"/>
    <col min="3888" max="3888" width="6.125" style="138" customWidth="1"/>
    <col min="3889" max="3889" width="9.125" style="138" customWidth="1"/>
    <col min="3890" max="3890" width="5" style="138" customWidth="1"/>
    <col min="3891" max="3891" width="5.125" style="138" customWidth="1"/>
    <col min="3892" max="3892" width="3.5" style="138" customWidth="1"/>
    <col min="3893" max="3893" width="5.5" style="138" customWidth="1"/>
    <col min="3894" max="3895" width="9.625" style="138"/>
    <col min="3896" max="3896" width="5.875" style="138" customWidth="1"/>
    <col min="3897" max="4096" width="9.625" style="138"/>
    <col min="4097" max="4097" width="6.625" style="138" customWidth="1"/>
    <col min="4098" max="4098" width="7.875" style="138" customWidth="1"/>
    <col min="4099" max="4099" width="5.375" style="138" customWidth="1"/>
    <col min="4100" max="4100" width="5.75" style="138" customWidth="1"/>
    <col min="4101" max="4101" width="6.75" style="138" customWidth="1"/>
    <col min="4102" max="4102" width="7.5" style="138" customWidth="1"/>
    <col min="4103" max="4103" width="7.625" style="138" customWidth="1"/>
    <col min="4104" max="4104" width="7.875" style="138" customWidth="1"/>
    <col min="4105" max="4105" width="7.625" style="138" customWidth="1"/>
    <col min="4106" max="4106" width="8.125" style="138" customWidth="1"/>
    <col min="4107" max="4107" width="7.75" style="138" customWidth="1"/>
    <col min="4108" max="4109" width="8.125" style="138" customWidth="1"/>
    <col min="4110" max="4110" width="7.75" style="138" customWidth="1"/>
    <col min="4111" max="4113" width="8.25" style="138" bestFit="1" customWidth="1"/>
    <col min="4114" max="4114" width="6.75" style="138" customWidth="1"/>
    <col min="4115" max="4117" width="8.25" style="138" bestFit="1" customWidth="1"/>
    <col min="4118" max="4118" width="6.875" style="138" customWidth="1"/>
    <col min="4119" max="4119" width="5.625" style="138" customWidth="1"/>
    <col min="4120" max="4120" width="6.375" style="138" customWidth="1"/>
    <col min="4121" max="4121" width="5.75" style="138" customWidth="1"/>
    <col min="4122" max="4122" width="9.125" style="138" customWidth="1"/>
    <col min="4123" max="4123" width="6" style="138" customWidth="1"/>
    <col min="4124" max="4134" width="6.625" style="138" customWidth="1"/>
    <col min="4135" max="4135" width="6.5" style="138" customWidth="1"/>
    <col min="4136" max="4136" width="5.25" style="138" customWidth="1"/>
    <col min="4137" max="4137" width="6.375" style="138" customWidth="1"/>
    <col min="4138" max="4138" width="10.125" style="138" customWidth="1"/>
    <col min="4139" max="4139" width="7.5" style="138" customWidth="1"/>
    <col min="4140" max="4140" width="6.125" style="138" customWidth="1"/>
    <col min="4141" max="4141" width="8.625" style="138" customWidth="1"/>
    <col min="4142" max="4142" width="5.75" style="138" customWidth="1"/>
    <col min="4143" max="4143" width="9.375" style="138" customWidth="1"/>
    <col min="4144" max="4144" width="6.125" style="138" customWidth="1"/>
    <col min="4145" max="4145" width="9.125" style="138" customWidth="1"/>
    <col min="4146" max="4146" width="5" style="138" customWidth="1"/>
    <col min="4147" max="4147" width="5.125" style="138" customWidth="1"/>
    <col min="4148" max="4148" width="3.5" style="138" customWidth="1"/>
    <col min="4149" max="4149" width="5.5" style="138" customWidth="1"/>
    <col min="4150" max="4151" width="9.625" style="138"/>
    <col min="4152" max="4152" width="5.875" style="138" customWidth="1"/>
    <col min="4153" max="4352" width="9.625" style="138"/>
    <col min="4353" max="4353" width="6.625" style="138" customWidth="1"/>
    <col min="4354" max="4354" width="7.875" style="138" customWidth="1"/>
    <col min="4355" max="4355" width="5.375" style="138" customWidth="1"/>
    <col min="4356" max="4356" width="5.75" style="138" customWidth="1"/>
    <col min="4357" max="4357" width="6.75" style="138" customWidth="1"/>
    <col min="4358" max="4358" width="7.5" style="138" customWidth="1"/>
    <col min="4359" max="4359" width="7.625" style="138" customWidth="1"/>
    <col min="4360" max="4360" width="7.875" style="138" customWidth="1"/>
    <col min="4361" max="4361" width="7.625" style="138" customWidth="1"/>
    <col min="4362" max="4362" width="8.125" style="138" customWidth="1"/>
    <col min="4363" max="4363" width="7.75" style="138" customWidth="1"/>
    <col min="4364" max="4365" width="8.125" style="138" customWidth="1"/>
    <col min="4366" max="4366" width="7.75" style="138" customWidth="1"/>
    <col min="4367" max="4369" width="8.25" style="138" bestFit="1" customWidth="1"/>
    <col min="4370" max="4370" width="6.75" style="138" customWidth="1"/>
    <col min="4371" max="4373" width="8.25" style="138" bestFit="1" customWidth="1"/>
    <col min="4374" max="4374" width="6.875" style="138" customWidth="1"/>
    <col min="4375" max="4375" width="5.625" style="138" customWidth="1"/>
    <col min="4376" max="4376" width="6.375" style="138" customWidth="1"/>
    <col min="4377" max="4377" width="5.75" style="138" customWidth="1"/>
    <col min="4378" max="4378" width="9.125" style="138" customWidth="1"/>
    <col min="4379" max="4379" width="6" style="138" customWidth="1"/>
    <col min="4380" max="4390" width="6.625" style="138" customWidth="1"/>
    <col min="4391" max="4391" width="6.5" style="138" customWidth="1"/>
    <col min="4392" max="4392" width="5.25" style="138" customWidth="1"/>
    <col min="4393" max="4393" width="6.375" style="138" customWidth="1"/>
    <col min="4394" max="4394" width="10.125" style="138" customWidth="1"/>
    <col min="4395" max="4395" width="7.5" style="138" customWidth="1"/>
    <col min="4396" max="4396" width="6.125" style="138" customWidth="1"/>
    <col min="4397" max="4397" width="8.625" style="138" customWidth="1"/>
    <col min="4398" max="4398" width="5.75" style="138" customWidth="1"/>
    <col min="4399" max="4399" width="9.375" style="138" customWidth="1"/>
    <col min="4400" max="4400" width="6.125" style="138" customWidth="1"/>
    <col min="4401" max="4401" width="9.125" style="138" customWidth="1"/>
    <col min="4402" max="4402" width="5" style="138" customWidth="1"/>
    <col min="4403" max="4403" width="5.125" style="138" customWidth="1"/>
    <col min="4404" max="4404" width="3.5" style="138" customWidth="1"/>
    <col min="4405" max="4405" width="5.5" style="138" customWidth="1"/>
    <col min="4406" max="4407" width="9.625" style="138"/>
    <col min="4408" max="4408" width="5.875" style="138" customWidth="1"/>
    <col min="4409" max="4608" width="9.625" style="138"/>
    <col min="4609" max="4609" width="6.625" style="138" customWidth="1"/>
    <col min="4610" max="4610" width="7.875" style="138" customWidth="1"/>
    <col min="4611" max="4611" width="5.375" style="138" customWidth="1"/>
    <col min="4612" max="4612" width="5.75" style="138" customWidth="1"/>
    <col min="4613" max="4613" width="6.75" style="138" customWidth="1"/>
    <col min="4614" max="4614" width="7.5" style="138" customWidth="1"/>
    <col min="4615" max="4615" width="7.625" style="138" customWidth="1"/>
    <col min="4616" max="4616" width="7.875" style="138" customWidth="1"/>
    <col min="4617" max="4617" width="7.625" style="138" customWidth="1"/>
    <col min="4618" max="4618" width="8.125" style="138" customWidth="1"/>
    <col min="4619" max="4619" width="7.75" style="138" customWidth="1"/>
    <col min="4620" max="4621" width="8.125" style="138" customWidth="1"/>
    <col min="4622" max="4622" width="7.75" style="138" customWidth="1"/>
    <col min="4623" max="4625" width="8.25" style="138" bestFit="1" customWidth="1"/>
    <col min="4626" max="4626" width="6.75" style="138" customWidth="1"/>
    <col min="4627" max="4629" width="8.25" style="138" bestFit="1" customWidth="1"/>
    <col min="4630" max="4630" width="6.875" style="138" customWidth="1"/>
    <col min="4631" max="4631" width="5.625" style="138" customWidth="1"/>
    <col min="4632" max="4632" width="6.375" style="138" customWidth="1"/>
    <col min="4633" max="4633" width="5.75" style="138" customWidth="1"/>
    <col min="4634" max="4634" width="9.125" style="138" customWidth="1"/>
    <col min="4635" max="4635" width="6" style="138" customWidth="1"/>
    <col min="4636" max="4646" width="6.625" style="138" customWidth="1"/>
    <col min="4647" max="4647" width="6.5" style="138" customWidth="1"/>
    <col min="4648" max="4648" width="5.25" style="138" customWidth="1"/>
    <col min="4649" max="4649" width="6.375" style="138" customWidth="1"/>
    <col min="4650" max="4650" width="10.125" style="138" customWidth="1"/>
    <col min="4651" max="4651" width="7.5" style="138" customWidth="1"/>
    <col min="4652" max="4652" width="6.125" style="138" customWidth="1"/>
    <col min="4653" max="4653" width="8.625" style="138" customWidth="1"/>
    <col min="4654" max="4654" width="5.75" style="138" customWidth="1"/>
    <col min="4655" max="4655" width="9.375" style="138" customWidth="1"/>
    <col min="4656" max="4656" width="6.125" style="138" customWidth="1"/>
    <col min="4657" max="4657" width="9.125" style="138" customWidth="1"/>
    <col min="4658" max="4658" width="5" style="138" customWidth="1"/>
    <col min="4659" max="4659" width="5.125" style="138" customWidth="1"/>
    <col min="4660" max="4660" width="3.5" style="138" customWidth="1"/>
    <col min="4661" max="4661" width="5.5" style="138" customWidth="1"/>
    <col min="4662" max="4663" width="9.625" style="138"/>
    <col min="4664" max="4664" width="5.875" style="138" customWidth="1"/>
    <col min="4665" max="4864" width="9.625" style="138"/>
    <col min="4865" max="4865" width="6.625" style="138" customWidth="1"/>
    <col min="4866" max="4866" width="7.875" style="138" customWidth="1"/>
    <col min="4867" max="4867" width="5.375" style="138" customWidth="1"/>
    <col min="4868" max="4868" width="5.75" style="138" customWidth="1"/>
    <col min="4869" max="4869" width="6.75" style="138" customWidth="1"/>
    <col min="4870" max="4870" width="7.5" style="138" customWidth="1"/>
    <col min="4871" max="4871" width="7.625" style="138" customWidth="1"/>
    <col min="4872" max="4872" width="7.875" style="138" customWidth="1"/>
    <col min="4873" max="4873" width="7.625" style="138" customWidth="1"/>
    <col min="4874" max="4874" width="8.125" style="138" customWidth="1"/>
    <col min="4875" max="4875" width="7.75" style="138" customWidth="1"/>
    <col min="4876" max="4877" width="8.125" style="138" customWidth="1"/>
    <col min="4878" max="4878" width="7.75" style="138" customWidth="1"/>
    <col min="4879" max="4881" width="8.25" style="138" bestFit="1" customWidth="1"/>
    <col min="4882" max="4882" width="6.75" style="138" customWidth="1"/>
    <col min="4883" max="4885" width="8.25" style="138" bestFit="1" customWidth="1"/>
    <col min="4886" max="4886" width="6.875" style="138" customWidth="1"/>
    <col min="4887" max="4887" width="5.625" style="138" customWidth="1"/>
    <col min="4888" max="4888" width="6.375" style="138" customWidth="1"/>
    <col min="4889" max="4889" width="5.75" style="138" customWidth="1"/>
    <col min="4890" max="4890" width="9.125" style="138" customWidth="1"/>
    <col min="4891" max="4891" width="6" style="138" customWidth="1"/>
    <col min="4892" max="4902" width="6.625" style="138" customWidth="1"/>
    <col min="4903" max="4903" width="6.5" style="138" customWidth="1"/>
    <col min="4904" max="4904" width="5.25" style="138" customWidth="1"/>
    <col min="4905" max="4905" width="6.375" style="138" customWidth="1"/>
    <col min="4906" max="4906" width="10.125" style="138" customWidth="1"/>
    <col min="4907" max="4907" width="7.5" style="138" customWidth="1"/>
    <col min="4908" max="4908" width="6.125" style="138" customWidth="1"/>
    <col min="4909" max="4909" width="8.625" style="138" customWidth="1"/>
    <col min="4910" max="4910" width="5.75" style="138" customWidth="1"/>
    <col min="4911" max="4911" width="9.375" style="138" customWidth="1"/>
    <col min="4912" max="4912" width="6.125" style="138" customWidth="1"/>
    <col min="4913" max="4913" width="9.125" style="138" customWidth="1"/>
    <col min="4914" max="4914" width="5" style="138" customWidth="1"/>
    <col min="4915" max="4915" width="5.125" style="138" customWidth="1"/>
    <col min="4916" max="4916" width="3.5" style="138" customWidth="1"/>
    <col min="4917" max="4917" width="5.5" style="138" customWidth="1"/>
    <col min="4918" max="4919" width="9.625" style="138"/>
    <col min="4920" max="4920" width="5.875" style="138" customWidth="1"/>
    <col min="4921" max="5120" width="9.625" style="138"/>
    <col min="5121" max="5121" width="6.625" style="138" customWidth="1"/>
    <col min="5122" max="5122" width="7.875" style="138" customWidth="1"/>
    <col min="5123" max="5123" width="5.375" style="138" customWidth="1"/>
    <col min="5124" max="5124" width="5.75" style="138" customWidth="1"/>
    <col min="5125" max="5125" width="6.75" style="138" customWidth="1"/>
    <col min="5126" max="5126" width="7.5" style="138" customWidth="1"/>
    <col min="5127" max="5127" width="7.625" style="138" customWidth="1"/>
    <col min="5128" max="5128" width="7.875" style="138" customWidth="1"/>
    <col min="5129" max="5129" width="7.625" style="138" customWidth="1"/>
    <col min="5130" max="5130" width="8.125" style="138" customWidth="1"/>
    <col min="5131" max="5131" width="7.75" style="138" customWidth="1"/>
    <col min="5132" max="5133" width="8.125" style="138" customWidth="1"/>
    <col min="5134" max="5134" width="7.75" style="138" customWidth="1"/>
    <col min="5135" max="5137" width="8.25" style="138" bestFit="1" customWidth="1"/>
    <col min="5138" max="5138" width="6.75" style="138" customWidth="1"/>
    <col min="5139" max="5141" width="8.25" style="138" bestFit="1" customWidth="1"/>
    <col min="5142" max="5142" width="6.875" style="138" customWidth="1"/>
    <col min="5143" max="5143" width="5.625" style="138" customWidth="1"/>
    <col min="5144" max="5144" width="6.375" style="138" customWidth="1"/>
    <col min="5145" max="5145" width="5.75" style="138" customWidth="1"/>
    <col min="5146" max="5146" width="9.125" style="138" customWidth="1"/>
    <col min="5147" max="5147" width="6" style="138" customWidth="1"/>
    <col min="5148" max="5158" width="6.625" style="138" customWidth="1"/>
    <col min="5159" max="5159" width="6.5" style="138" customWidth="1"/>
    <col min="5160" max="5160" width="5.25" style="138" customWidth="1"/>
    <col min="5161" max="5161" width="6.375" style="138" customWidth="1"/>
    <col min="5162" max="5162" width="10.125" style="138" customWidth="1"/>
    <col min="5163" max="5163" width="7.5" style="138" customWidth="1"/>
    <col min="5164" max="5164" width="6.125" style="138" customWidth="1"/>
    <col min="5165" max="5165" width="8.625" style="138" customWidth="1"/>
    <col min="5166" max="5166" width="5.75" style="138" customWidth="1"/>
    <col min="5167" max="5167" width="9.375" style="138" customWidth="1"/>
    <col min="5168" max="5168" width="6.125" style="138" customWidth="1"/>
    <col min="5169" max="5169" width="9.125" style="138" customWidth="1"/>
    <col min="5170" max="5170" width="5" style="138" customWidth="1"/>
    <col min="5171" max="5171" width="5.125" style="138" customWidth="1"/>
    <col min="5172" max="5172" width="3.5" style="138" customWidth="1"/>
    <col min="5173" max="5173" width="5.5" style="138" customWidth="1"/>
    <col min="5174" max="5175" width="9.625" style="138"/>
    <col min="5176" max="5176" width="5.875" style="138" customWidth="1"/>
    <col min="5177" max="5376" width="9.625" style="138"/>
    <col min="5377" max="5377" width="6.625" style="138" customWidth="1"/>
    <col min="5378" max="5378" width="7.875" style="138" customWidth="1"/>
    <col min="5379" max="5379" width="5.375" style="138" customWidth="1"/>
    <col min="5380" max="5380" width="5.75" style="138" customWidth="1"/>
    <col min="5381" max="5381" width="6.75" style="138" customWidth="1"/>
    <col min="5382" max="5382" width="7.5" style="138" customWidth="1"/>
    <col min="5383" max="5383" width="7.625" style="138" customWidth="1"/>
    <col min="5384" max="5384" width="7.875" style="138" customWidth="1"/>
    <col min="5385" max="5385" width="7.625" style="138" customWidth="1"/>
    <col min="5386" max="5386" width="8.125" style="138" customWidth="1"/>
    <col min="5387" max="5387" width="7.75" style="138" customWidth="1"/>
    <col min="5388" max="5389" width="8.125" style="138" customWidth="1"/>
    <col min="5390" max="5390" width="7.75" style="138" customWidth="1"/>
    <col min="5391" max="5393" width="8.25" style="138" bestFit="1" customWidth="1"/>
    <col min="5394" max="5394" width="6.75" style="138" customWidth="1"/>
    <col min="5395" max="5397" width="8.25" style="138" bestFit="1" customWidth="1"/>
    <col min="5398" max="5398" width="6.875" style="138" customWidth="1"/>
    <col min="5399" max="5399" width="5.625" style="138" customWidth="1"/>
    <col min="5400" max="5400" width="6.375" style="138" customWidth="1"/>
    <col min="5401" max="5401" width="5.75" style="138" customWidth="1"/>
    <col min="5402" max="5402" width="9.125" style="138" customWidth="1"/>
    <col min="5403" max="5403" width="6" style="138" customWidth="1"/>
    <col min="5404" max="5414" width="6.625" style="138" customWidth="1"/>
    <col min="5415" max="5415" width="6.5" style="138" customWidth="1"/>
    <col min="5416" max="5416" width="5.25" style="138" customWidth="1"/>
    <col min="5417" max="5417" width="6.375" style="138" customWidth="1"/>
    <col min="5418" max="5418" width="10.125" style="138" customWidth="1"/>
    <col min="5419" max="5419" width="7.5" style="138" customWidth="1"/>
    <col min="5420" max="5420" width="6.125" style="138" customWidth="1"/>
    <col min="5421" max="5421" width="8.625" style="138" customWidth="1"/>
    <col min="5422" max="5422" width="5.75" style="138" customWidth="1"/>
    <col min="5423" max="5423" width="9.375" style="138" customWidth="1"/>
    <col min="5424" max="5424" width="6.125" style="138" customWidth="1"/>
    <col min="5425" max="5425" width="9.125" style="138" customWidth="1"/>
    <col min="5426" max="5426" width="5" style="138" customWidth="1"/>
    <col min="5427" max="5427" width="5.125" style="138" customWidth="1"/>
    <col min="5428" max="5428" width="3.5" style="138" customWidth="1"/>
    <col min="5429" max="5429" width="5.5" style="138" customWidth="1"/>
    <col min="5430" max="5431" width="9.625" style="138"/>
    <col min="5432" max="5432" width="5.875" style="138" customWidth="1"/>
    <col min="5433" max="5632" width="9.625" style="138"/>
    <col min="5633" max="5633" width="6.625" style="138" customWidth="1"/>
    <col min="5634" max="5634" width="7.875" style="138" customWidth="1"/>
    <col min="5635" max="5635" width="5.375" style="138" customWidth="1"/>
    <col min="5636" max="5636" width="5.75" style="138" customWidth="1"/>
    <col min="5637" max="5637" width="6.75" style="138" customWidth="1"/>
    <col min="5638" max="5638" width="7.5" style="138" customWidth="1"/>
    <col min="5639" max="5639" width="7.625" style="138" customWidth="1"/>
    <col min="5640" max="5640" width="7.875" style="138" customWidth="1"/>
    <col min="5641" max="5641" width="7.625" style="138" customWidth="1"/>
    <col min="5642" max="5642" width="8.125" style="138" customWidth="1"/>
    <col min="5643" max="5643" width="7.75" style="138" customWidth="1"/>
    <col min="5644" max="5645" width="8.125" style="138" customWidth="1"/>
    <col min="5646" max="5646" width="7.75" style="138" customWidth="1"/>
    <col min="5647" max="5649" width="8.25" style="138" bestFit="1" customWidth="1"/>
    <col min="5650" max="5650" width="6.75" style="138" customWidth="1"/>
    <col min="5651" max="5653" width="8.25" style="138" bestFit="1" customWidth="1"/>
    <col min="5654" max="5654" width="6.875" style="138" customWidth="1"/>
    <col min="5655" max="5655" width="5.625" style="138" customWidth="1"/>
    <col min="5656" max="5656" width="6.375" style="138" customWidth="1"/>
    <col min="5657" max="5657" width="5.75" style="138" customWidth="1"/>
    <col min="5658" max="5658" width="9.125" style="138" customWidth="1"/>
    <col min="5659" max="5659" width="6" style="138" customWidth="1"/>
    <col min="5660" max="5670" width="6.625" style="138" customWidth="1"/>
    <col min="5671" max="5671" width="6.5" style="138" customWidth="1"/>
    <col min="5672" max="5672" width="5.25" style="138" customWidth="1"/>
    <col min="5673" max="5673" width="6.375" style="138" customWidth="1"/>
    <col min="5674" max="5674" width="10.125" style="138" customWidth="1"/>
    <col min="5675" max="5675" width="7.5" style="138" customWidth="1"/>
    <col min="5676" max="5676" width="6.125" style="138" customWidth="1"/>
    <col min="5677" max="5677" width="8.625" style="138" customWidth="1"/>
    <col min="5678" max="5678" width="5.75" style="138" customWidth="1"/>
    <col min="5679" max="5679" width="9.375" style="138" customWidth="1"/>
    <col min="5680" max="5680" width="6.125" style="138" customWidth="1"/>
    <col min="5681" max="5681" width="9.125" style="138" customWidth="1"/>
    <col min="5682" max="5682" width="5" style="138" customWidth="1"/>
    <col min="5683" max="5683" width="5.125" style="138" customWidth="1"/>
    <col min="5684" max="5684" width="3.5" style="138" customWidth="1"/>
    <col min="5685" max="5685" width="5.5" style="138" customWidth="1"/>
    <col min="5686" max="5687" width="9.625" style="138"/>
    <col min="5688" max="5688" width="5.875" style="138" customWidth="1"/>
    <col min="5689" max="5888" width="9.625" style="138"/>
    <col min="5889" max="5889" width="6.625" style="138" customWidth="1"/>
    <col min="5890" max="5890" width="7.875" style="138" customWidth="1"/>
    <col min="5891" max="5891" width="5.375" style="138" customWidth="1"/>
    <col min="5892" max="5892" width="5.75" style="138" customWidth="1"/>
    <col min="5893" max="5893" width="6.75" style="138" customWidth="1"/>
    <col min="5894" max="5894" width="7.5" style="138" customWidth="1"/>
    <col min="5895" max="5895" width="7.625" style="138" customWidth="1"/>
    <col min="5896" max="5896" width="7.875" style="138" customWidth="1"/>
    <col min="5897" max="5897" width="7.625" style="138" customWidth="1"/>
    <col min="5898" max="5898" width="8.125" style="138" customWidth="1"/>
    <col min="5899" max="5899" width="7.75" style="138" customWidth="1"/>
    <col min="5900" max="5901" width="8.125" style="138" customWidth="1"/>
    <col min="5902" max="5902" width="7.75" style="138" customWidth="1"/>
    <col min="5903" max="5905" width="8.25" style="138" bestFit="1" customWidth="1"/>
    <col min="5906" max="5906" width="6.75" style="138" customWidth="1"/>
    <col min="5907" max="5909" width="8.25" style="138" bestFit="1" customWidth="1"/>
    <col min="5910" max="5910" width="6.875" style="138" customWidth="1"/>
    <col min="5911" max="5911" width="5.625" style="138" customWidth="1"/>
    <col min="5912" max="5912" width="6.375" style="138" customWidth="1"/>
    <col min="5913" max="5913" width="5.75" style="138" customWidth="1"/>
    <col min="5914" max="5914" width="9.125" style="138" customWidth="1"/>
    <col min="5915" max="5915" width="6" style="138" customWidth="1"/>
    <col min="5916" max="5926" width="6.625" style="138" customWidth="1"/>
    <col min="5927" max="5927" width="6.5" style="138" customWidth="1"/>
    <col min="5928" max="5928" width="5.25" style="138" customWidth="1"/>
    <col min="5929" max="5929" width="6.375" style="138" customWidth="1"/>
    <col min="5930" max="5930" width="10.125" style="138" customWidth="1"/>
    <col min="5931" max="5931" width="7.5" style="138" customWidth="1"/>
    <col min="5932" max="5932" width="6.125" style="138" customWidth="1"/>
    <col min="5933" max="5933" width="8.625" style="138" customWidth="1"/>
    <col min="5934" max="5934" width="5.75" style="138" customWidth="1"/>
    <col min="5935" max="5935" width="9.375" style="138" customWidth="1"/>
    <col min="5936" max="5936" width="6.125" style="138" customWidth="1"/>
    <col min="5937" max="5937" width="9.125" style="138" customWidth="1"/>
    <col min="5938" max="5938" width="5" style="138" customWidth="1"/>
    <col min="5939" max="5939" width="5.125" style="138" customWidth="1"/>
    <col min="5940" max="5940" width="3.5" style="138" customWidth="1"/>
    <col min="5941" max="5941" width="5.5" style="138" customWidth="1"/>
    <col min="5942" max="5943" width="9.625" style="138"/>
    <col min="5944" max="5944" width="5.875" style="138" customWidth="1"/>
    <col min="5945" max="6144" width="9.625" style="138"/>
    <col min="6145" max="6145" width="6.625" style="138" customWidth="1"/>
    <col min="6146" max="6146" width="7.875" style="138" customWidth="1"/>
    <col min="6147" max="6147" width="5.375" style="138" customWidth="1"/>
    <col min="6148" max="6148" width="5.75" style="138" customWidth="1"/>
    <col min="6149" max="6149" width="6.75" style="138" customWidth="1"/>
    <col min="6150" max="6150" width="7.5" style="138" customWidth="1"/>
    <col min="6151" max="6151" width="7.625" style="138" customWidth="1"/>
    <col min="6152" max="6152" width="7.875" style="138" customWidth="1"/>
    <col min="6153" max="6153" width="7.625" style="138" customWidth="1"/>
    <col min="6154" max="6154" width="8.125" style="138" customWidth="1"/>
    <col min="6155" max="6155" width="7.75" style="138" customWidth="1"/>
    <col min="6156" max="6157" width="8.125" style="138" customWidth="1"/>
    <col min="6158" max="6158" width="7.75" style="138" customWidth="1"/>
    <col min="6159" max="6161" width="8.25" style="138" bestFit="1" customWidth="1"/>
    <col min="6162" max="6162" width="6.75" style="138" customWidth="1"/>
    <col min="6163" max="6165" width="8.25" style="138" bestFit="1" customWidth="1"/>
    <col min="6166" max="6166" width="6.875" style="138" customWidth="1"/>
    <col min="6167" max="6167" width="5.625" style="138" customWidth="1"/>
    <col min="6168" max="6168" width="6.375" style="138" customWidth="1"/>
    <col min="6169" max="6169" width="5.75" style="138" customWidth="1"/>
    <col min="6170" max="6170" width="9.125" style="138" customWidth="1"/>
    <col min="6171" max="6171" width="6" style="138" customWidth="1"/>
    <col min="6172" max="6182" width="6.625" style="138" customWidth="1"/>
    <col min="6183" max="6183" width="6.5" style="138" customWidth="1"/>
    <col min="6184" max="6184" width="5.25" style="138" customWidth="1"/>
    <col min="6185" max="6185" width="6.375" style="138" customWidth="1"/>
    <col min="6186" max="6186" width="10.125" style="138" customWidth="1"/>
    <col min="6187" max="6187" width="7.5" style="138" customWidth="1"/>
    <col min="6188" max="6188" width="6.125" style="138" customWidth="1"/>
    <col min="6189" max="6189" width="8.625" style="138" customWidth="1"/>
    <col min="6190" max="6190" width="5.75" style="138" customWidth="1"/>
    <col min="6191" max="6191" width="9.375" style="138" customWidth="1"/>
    <col min="6192" max="6192" width="6.125" style="138" customWidth="1"/>
    <col min="6193" max="6193" width="9.125" style="138" customWidth="1"/>
    <col min="6194" max="6194" width="5" style="138" customWidth="1"/>
    <col min="6195" max="6195" width="5.125" style="138" customWidth="1"/>
    <col min="6196" max="6196" width="3.5" style="138" customWidth="1"/>
    <col min="6197" max="6197" width="5.5" style="138" customWidth="1"/>
    <col min="6198" max="6199" width="9.625" style="138"/>
    <col min="6200" max="6200" width="5.875" style="138" customWidth="1"/>
    <col min="6201" max="6400" width="9.625" style="138"/>
    <col min="6401" max="6401" width="6.625" style="138" customWidth="1"/>
    <col min="6402" max="6402" width="7.875" style="138" customWidth="1"/>
    <col min="6403" max="6403" width="5.375" style="138" customWidth="1"/>
    <col min="6404" max="6404" width="5.75" style="138" customWidth="1"/>
    <col min="6405" max="6405" width="6.75" style="138" customWidth="1"/>
    <col min="6406" max="6406" width="7.5" style="138" customWidth="1"/>
    <col min="6407" max="6407" width="7.625" style="138" customWidth="1"/>
    <col min="6408" max="6408" width="7.875" style="138" customWidth="1"/>
    <col min="6409" max="6409" width="7.625" style="138" customWidth="1"/>
    <col min="6410" max="6410" width="8.125" style="138" customWidth="1"/>
    <col min="6411" max="6411" width="7.75" style="138" customWidth="1"/>
    <col min="6412" max="6413" width="8.125" style="138" customWidth="1"/>
    <col min="6414" max="6414" width="7.75" style="138" customWidth="1"/>
    <col min="6415" max="6417" width="8.25" style="138" bestFit="1" customWidth="1"/>
    <col min="6418" max="6418" width="6.75" style="138" customWidth="1"/>
    <col min="6419" max="6421" width="8.25" style="138" bestFit="1" customWidth="1"/>
    <col min="6422" max="6422" width="6.875" style="138" customWidth="1"/>
    <col min="6423" max="6423" width="5.625" style="138" customWidth="1"/>
    <col min="6424" max="6424" width="6.375" style="138" customWidth="1"/>
    <col min="6425" max="6425" width="5.75" style="138" customWidth="1"/>
    <col min="6426" max="6426" width="9.125" style="138" customWidth="1"/>
    <col min="6427" max="6427" width="6" style="138" customWidth="1"/>
    <col min="6428" max="6438" width="6.625" style="138" customWidth="1"/>
    <col min="6439" max="6439" width="6.5" style="138" customWidth="1"/>
    <col min="6440" max="6440" width="5.25" style="138" customWidth="1"/>
    <col min="6441" max="6441" width="6.375" style="138" customWidth="1"/>
    <col min="6442" max="6442" width="10.125" style="138" customWidth="1"/>
    <col min="6443" max="6443" width="7.5" style="138" customWidth="1"/>
    <col min="6444" max="6444" width="6.125" style="138" customWidth="1"/>
    <col min="6445" max="6445" width="8.625" style="138" customWidth="1"/>
    <col min="6446" max="6446" width="5.75" style="138" customWidth="1"/>
    <col min="6447" max="6447" width="9.375" style="138" customWidth="1"/>
    <col min="6448" max="6448" width="6.125" style="138" customWidth="1"/>
    <col min="6449" max="6449" width="9.125" style="138" customWidth="1"/>
    <col min="6450" max="6450" width="5" style="138" customWidth="1"/>
    <col min="6451" max="6451" width="5.125" style="138" customWidth="1"/>
    <col min="6452" max="6452" width="3.5" style="138" customWidth="1"/>
    <col min="6453" max="6453" width="5.5" style="138" customWidth="1"/>
    <col min="6454" max="6455" width="9.625" style="138"/>
    <col min="6456" max="6456" width="5.875" style="138" customWidth="1"/>
    <col min="6457" max="6656" width="9.625" style="138"/>
    <col min="6657" max="6657" width="6.625" style="138" customWidth="1"/>
    <col min="6658" max="6658" width="7.875" style="138" customWidth="1"/>
    <col min="6659" max="6659" width="5.375" style="138" customWidth="1"/>
    <col min="6660" max="6660" width="5.75" style="138" customWidth="1"/>
    <col min="6661" max="6661" width="6.75" style="138" customWidth="1"/>
    <col min="6662" max="6662" width="7.5" style="138" customWidth="1"/>
    <col min="6663" max="6663" width="7.625" style="138" customWidth="1"/>
    <col min="6664" max="6664" width="7.875" style="138" customWidth="1"/>
    <col min="6665" max="6665" width="7.625" style="138" customWidth="1"/>
    <col min="6666" max="6666" width="8.125" style="138" customWidth="1"/>
    <col min="6667" max="6667" width="7.75" style="138" customWidth="1"/>
    <col min="6668" max="6669" width="8.125" style="138" customWidth="1"/>
    <col min="6670" max="6670" width="7.75" style="138" customWidth="1"/>
    <col min="6671" max="6673" width="8.25" style="138" bestFit="1" customWidth="1"/>
    <col min="6674" max="6674" width="6.75" style="138" customWidth="1"/>
    <col min="6675" max="6677" width="8.25" style="138" bestFit="1" customWidth="1"/>
    <col min="6678" max="6678" width="6.875" style="138" customWidth="1"/>
    <col min="6679" max="6679" width="5.625" style="138" customWidth="1"/>
    <col min="6680" max="6680" width="6.375" style="138" customWidth="1"/>
    <col min="6681" max="6681" width="5.75" style="138" customWidth="1"/>
    <col min="6682" max="6682" width="9.125" style="138" customWidth="1"/>
    <col min="6683" max="6683" width="6" style="138" customWidth="1"/>
    <col min="6684" max="6694" width="6.625" style="138" customWidth="1"/>
    <col min="6695" max="6695" width="6.5" style="138" customWidth="1"/>
    <col min="6696" max="6696" width="5.25" style="138" customWidth="1"/>
    <col min="6697" max="6697" width="6.375" style="138" customWidth="1"/>
    <col min="6698" max="6698" width="10.125" style="138" customWidth="1"/>
    <col min="6699" max="6699" width="7.5" style="138" customWidth="1"/>
    <col min="6700" max="6700" width="6.125" style="138" customWidth="1"/>
    <col min="6701" max="6701" width="8.625" style="138" customWidth="1"/>
    <col min="6702" max="6702" width="5.75" style="138" customWidth="1"/>
    <col min="6703" max="6703" width="9.375" style="138" customWidth="1"/>
    <col min="6704" max="6704" width="6.125" style="138" customWidth="1"/>
    <col min="6705" max="6705" width="9.125" style="138" customWidth="1"/>
    <col min="6706" max="6706" width="5" style="138" customWidth="1"/>
    <col min="6707" max="6707" width="5.125" style="138" customWidth="1"/>
    <col min="6708" max="6708" width="3.5" style="138" customWidth="1"/>
    <col min="6709" max="6709" width="5.5" style="138" customWidth="1"/>
    <col min="6710" max="6711" width="9.625" style="138"/>
    <col min="6712" max="6712" width="5.875" style="138" customWidth="1"/>
    <col min="6713" max="6912" width="9.625" style="138"/>
    <col min="6913" max="6913" width="6.625" style="138" customWidth="1"/>
    <col min="6914" max="6914" width="7.875" style="138" customWidth="1"/>
    <col min="6915" max="6915" width="5.375" style="138" customWidth="1"/>
    <col min="6916" max="6916" width="5.75" style="138" customWidth="1"/>
    <col min="6917" max="6917" width="6.75" style="138" customWidth="1"/>
    <col min="6918" max="6918" width="7.5" style="138" customWidth="1"/>
    <col min="6919" max="6919" width="7.625" style="138" customWidth="1"/>
    <col min="6920" max="6920" width="7.875" style="138" customWidth="1"/>
    <col min="6921" max="6921" width="7.625" style="138" customWidth="1"/>
    <col min="6922" max="6922" width="8.125" style="138" customWidth="1"/>
    <col min="6923" max="6923" width="7.75" style="138" customWidth="1"/>
    <col min="6924" max="6925" width="8.125" style="138" customWidth="1"/>
    <col min="6926" max="6926" width="7.75" style="138" customWidth="1"/>
    <col min="6927" max="6929" width="8.25" style="138" bestFit="1" customWidth="1"/>
    <col min="6930" max="6930" width="6.75" style="138" customWidth="1"/>
    <col min="6931" max="6933" width="8.25" style="138" bestFit="1" customWidth="1"/>
    <col min="6934" max="6934" width="6.875" style="138" customWidth="1"/>
    <col min="6935" max="6935" width="5.625" style="138" customWidth="1"/>
    <col min="6936" max="6936" width="6.375" style="138" customWidth="1"/>
    <col min="6937" max="6937" width="5.75" style="138" customWidth="1"/>
    <col min="6938" max="6938" width="9.125" style="138" customWidth="1"/>
    <col min="6939" max="6939" width="6" style="138" customWidth="1"/>
    <col min="6940" max="6950" width="6.625" style="138" customWidth="1"/>
    <col min="6951" max="6951" width="6.5" style="138" customWidth="1"/>
    <col min="6952" max="6952" width="5.25" style="138" customWidth="1"/>
    <col min="6953" max="6953" width="6.375" style="138" customWidth="1"/>
    <col min="6954" max="6954" width="10.125" style="138" customWidth="1"/>
    <col min="6955" max="6955" width="7.5" style="138" customWidth="1"/>
    <col min="6956" max="6956" width="6.125" style="138" customWidth="1"/>
    <col min="6957" max="6957" width="8.625" style="138" customWidth="1"/>
    <col min="6958" max="6958" width="5.75" style="138" customWidth="1"/>
    <col min="6959" max="6959" width="9.375" style="138" customWidth="1"/>
    <col min="6960" max="6960" width="6.125" style="138" customWidth="1"/>
    <col min="6961" max="6961" width="9.125" style="138" customWidth="1"/>
    <col min="6962" max="6962" width="5" style="138" customWidth="1"/>
    <col min="6963" max="6963" width="5.125" style="138" customWidth="1"/>
    <col min="6964" max="6964" width="3.5" style="138" customWidth="1"/>
    <col min="6965" max="6965" width="5.5" style="138" customWidth="1"/>
    <col min="6966" max="6967" width="9.625" style="138"/>
    <col min="6968" max="6968" width="5.875" style="138" customWidth="1"/>
    <col min="6969" max="7168" width="9.625" style="138"/>
    <col min="7169" max="7169" width="6.625" style="138" customWidth="1"/>
    <col min="7170" max="7170" width="7.875" style="138" customWidth="1"/>
    <col min="7171" max="7171" width="5.375" style="138" customWidth="1"/>
    <col min="7172" max="7172" width="5.75" style="138" customWidth="1"/>
    <col min="7173" max="7173" width="6.75" style="138" customWidth="1"/>
    <col min="7174" max="7174" width="7.5" style="138" customWidth="1"/>
    <col min="7175" max="7175" width="7.625" style="138" customWidth="1"/>
    <col min="7176" max="7176" width="7.875" style="138" customWidth="1"/>
    <col min="7177" max="7177" width="7.625" style="138" customWidth="1"/>
    <col min="7178" max="7178" width="8.125" style="138" customWidth="1"/>
    <col min="7179" max="7179" width="7.75" style="138" customWidth="1"/>
    <col min="7180" max="7181" width="8.125" style="138" customWidth="1"/>
    <col min="7182" max="7182" width="7.75" style="138" customWidth="1"/>
    <col min="7183" max="7185" width="8.25" style="138" bestFit="1" customWidth="1"/>
    <col min="7186" max="7186" width="6.75" style="138" customWidth="1"/>
    <col min="7187" max="7189" width="8.25" style="138" bestFit="1" customWidth="1"/>
    <col min="7190" max="7190" width="6.875" style="138" customWidth="1"/>
    <col min="7191" max="7191" width="5.625" style="138" customWidth="1"/>
    <col min="7192" max="7192" width="6.375" style="138" customWidth="1"/>
    <col min="7193" max="7193" width="5.75" style="138" customWidth="1"/>
    <col min="7194" max="7194" width="9.125" style="138" customWidth="1"/>
    <col min="7195" max="7195" width="6" style="138" customWidth="1"/>
    <col min="7196" max="7206" width="6.625" style="138" customWidth="1"/>
    <col min="7207" max="7207" width="6.5" style="138" customWidth="1"/>
    <col min="7208" max="7208" width="5.25" style="138" customWidth="1"/>
    <col min="7209" max="7209" width="6.375" style="138" customWidth="1"/>
    <col min="7210" max="7210" width="10.125" style="138" customWidth="1"/>
    <col min="7211" max="7211" width="7.5" style="138" customWidth="1"/>
    <col min="7212" max="7212" width="6.125" style="138" customWidth="1"/>
    <col min="7213" max="7213" width="8.625" style="138" customWidth="1"/>
    <col min="7214" max="7214" width="5.75" style="138" customWidth="1"/>
    <col min="7215" max="7215" width="9.375" style="138" customWidth="1"/>
    <col min="7216" max="7216" width="6.125" style="138" customWidth="1"/>
    <col min="7217" max="7217" width="9.125" style="138" customWidth="1"/>
    <col min="7218" max="7218" width="5" style="138" customWidth="1"/>
    <col min="7219" max="7219" width="5.125" style="138" customWidth="1"/>
    <col min="7220" max="7220" width="3.5" style="138" customWidth="1"/>
    <col min="7221" max="7221" width="5.5" style="138" customWidth="1"/>
    <col min="7222" max="7223" width="9.625" style="138"/>
    <col min="7224" max="7224" width="5.875" style="138" customWidth="1"/>
    <col min="7225" max="7424" width="9.625" style="138"/>
    <col min="7425" max="7425" width="6.625" style="138" customWidth="1"/>
    <col min="7426" max="7426" width="7.875" style="138" customWidth="1"/>
    <col min="7427" max="7427" width="5.375" style="138" customWidth="1"/>
    <col min="7428" max="7428" width="5.75" style="138" customWidth="1"/>
    <col min="7429" max="7429" width="6.75" style="138" customWidth="1"/>
    <col min="7430" max="7430" width="7.5" style="138" customWidth="1"/>
    <col min="7431" max="7431" width="7.625" style="138" customWidth="1"/>
    <col min="7432" max="7432" width="7.875" style="138" customWidth="1"/>
    <col min="7433" max="7433" width="7.625" style="138" customWidth="1"/>
    <col min="7434" max="7434" width="8.125" style="138" customWidth="1"/>
    <col min="7435" max="7435" width="7.75" style="138" customWidth="1"/>
    <col min="7436" max="7437" width="8.125" style="138" customWidth="1"/>
    <col min="7438" max="7438" width="7.75" style="138" customWidth="1"/>
    <col min="7439" max="7441" width="8.25" style="138" bestFit="1" customWidth="1"/>
    <col min="7442" max="7442" width="6.75" style="138" customWidth="1"/>
    <col min="7443" max="7445" width="8.25" style="138" bestFit="1" customWidth="1"/>
    <col min="7446" max="7446" width="6.875" style="138" customWidth="1"/>
    <col min="7447" max="7447" width="5.625" style="138" customWidth="1"/>
    <col min="7448" max="7448" width="6.375" style="138" customWidth="1"/>
    <col min="7449" max="7449" width="5.75" style="138" customWidth="1"/>
    <col min="7450" max="7450" width="9.125" style="138" customWidth="1"/>
    <col min="7451" max="7451" width="6" style="138" customWidth="1"/>
    <col min="7452" max="7462" width="6.625" style="138" customWidth="1"/>
    <col min="7463" max="7463" width="6.5" style="138" customWidth="1"/>
    <col min="7464" max="7464" width="5.25" style="138" customWidth="1"/>
    <col min="7465" max="7465" width="6.375" style="138" customWidth="1"/>
    <col min="7466" max="7466" width="10.125" style="138" customWidth="1"/>
    <col min="7467" max="7467" width="7.5" style="138" customWidth="1"/>
    <col min="7468" max="7468" width="6.125" style="138" customWidth="1"/>
    <col min="7469" max="7469" width="8.625" style="138" customWidth="1"/>
    <col min="7470" max="7470" width="5.75" style="138" customWidth="1"/>
    <col min="7471" max="7471" width="9.375" style="138" customWidth="1"/>
    <col min="7472" max="7472" width="6.125" style="138" customWidth="1"/>
    <col min="7473" max="7473" width="9.125" style="138" customWidth="1"/>
    <col min="7474" max="7474" width="5" style="138" customWidth="1"/>
    <col min="7475" max="7475" width="5.125" style="138" customWidth="1"/>
    <col min="7476" max="7476" width="3.5" style="138" customWidth="1"/>
    <col min="7477" max="7477" width="5.5" style="138" customWidth="1"/>
    <col min="7478" max="7479" width="9.625" style="138"/>
    <col min="7480" max="7480" width="5.875" style="138" customWidth="1"/>
    <col min="7481" max="7680" width="9.625" style="138"/>
    <col min="7681" max="7681" width="6.625" style="138" customWidth="1"/>
    <col min="7682" max="7682" width="7.875" style="138" customWidth="1"/>
    <col min="7683" max="7683" width="5.375" style="138" customWidth="1"/>
    <col min="7684" max="7684" width="5.75" style="138" customWidth="1"/>
    <col min="7685" max="7685" width="6.75" style="138" customWidth="1"/>
    <col min="7686" max="7686" width="7.5" style="138" customWidth="1"/>
    <col min="7687" max="7687" width="7.625" style="138" customWidth="1"/>
    <col min="7688" max="7688" width="7.875" style="138" customWidth="1"/>
    <col min="7689" max="7689" width="7.625" style="138" customWidth="1"/>
    <col min="7690" max="7690" width="8.125" style="138" customWidth="1"/>
    <col min="7691" max="7691" width="7.75" style="138" customWidth="1"/>
    <col min="7692" max="7693" width="8.125" style="138" customWidth="1"/>
    <col min="7694" max="7694" width="7.75" style="138" customWidth="1"/>
    <col min="7695" max="7697" width="8.25" style="138" bestFit="1" customWidth="1"/>
    <col min="7698" max="7698" width="6.75" style="138" customWidth="1"/>
    <col min="7699" max="7701" width="8.25" style="138" bestFit="1" customWidth="1"/>
    <col min="7702" max="7702" width="6.875" style="138" customWidth="1"/>
    <col min="7703" max="7703" width="5.625" style="138" customWidth="1"/>
    <col min="7704" max="7704" width="6.375" style="138" customWidth="1"/>
    <col min="7705" max="7705" width="5.75" style="138" customWidth="1"/>
    <col min="7706" max="7706" width="9.125" style="138" customWidth="1"/>
    <col min="7707" max="7707" width="6" style="138" customWidth="1"/>
    <col min="7708" max="7718" width="6.625" style="138" customWidth="1"/>
    <col min="7719" max="7719" width="6.5" style="138" customWidth="1"/>
    <col min="7720" max="7720" width="5.25" style="138" customWidth="1"/>
    <col min="7721" max="7721" width="6.375" style="138" customWidth="1"/>
    <col min="7722" max="7722" width="10.125" style="138" customWidth="1"/>
    <col min="7723" max="7723" width="7.5" style="138" customWidth="1"/>
    <col min="7724" max="7724" width="6.125" style="138" customWidth="1"/>
    <col min="7725" max="7725" width="8.625" style="138" customWidth="1"/>
    <col min="7726" max="7726" width="5.75" style="138" customWidth="1"/>
    <col min="7727" max="7727" width="9.375" style="138" customWidth="1"/>
    <col min="7728" max="7728" width="6.125" style="138" customWidth="1"/>
    <col min="7729" max="7729" width="9.125" style="138" customWidth="1"/>
    <col min="7730" max="7730" width="5" style="138" customWidth="1"/>
    <col min="7731" max="7731" width="5.125" style="138" customWidth="1"/>
    <col min="7732" max="7732" width="3.5" style="138" customWidth="1"/>
    <col min="7733" max="7733" width="5.5" style="138" customWidth="1"/>
    <col min="7734" max="7735" width="9.625" style="138"/>
    <col min="7736" max="7736" width="5.875" style="138" customWidth="1"/>
    <col min="7737" max="7936" width="9.625" style="138"/>
    <col min="7937" max="7937" width="6.625" style="138" customWidth="1"/>
    <col min="7938" max="7938" width="7.875" style="138" customWidth="1"/>
    <col min="7939" max="7939" width="5.375" style="138" customWidth="1"/>
    <col min="7940" max="7940" width="5.75" style="138" customWidth="1"/>
    <col min="7941" max="7941" width="6.75" style="138" customWidth="1"/>
    <col min="7942" max="7942" width="7.5" style="138" customWidth="1"/>
    <col min="7943" max="7943" width="7.625" style="138" customWidth="1"/>
    <col min="7944" max="7944" width="7.875" style="138" customWidth="1"/>
    <col min="7945" max="7945" width="7.625" style="138" customWidth="1"/>
    <col min="7946" max="7946" width="8.125" style="138" customWidth="1"/>
    <col min="7947" max="7947" width="7.75" style="138" customWidth="1"/>
    <col min="7948" max="7949" width="8.125" style="138" customWidth="1"/>
    <col min="7950" max="7950" width="7.75" style="138" customWidth="1"/>
    <col min="7951" max="7953" width="8.25" style="138" bestFit="1" customWidth="1"/>
    <col min="7954" max="7954" width="6.75" style="138" customWidth="1"/>
    <col min="7955" max="7957" width="8.25" style="138" bestFit="1" customWidth="1"/>
    <col min="7958" max="7958" width="6.875" style="138" customWidth="1"/>
    <col min="7959" max="7959" width="5.625" style="138" customWidth="1"/>
    <col min="7960" max="7960" width="6.375" style="138" customWidth="1"/>
    <col min="7961" max="7961" width="5.75" style="138" customWidth="1"/>
    <col min="7962" max="7962" width="9.125" style="138" customWidth="1"/>
    <col min="7963" max="7963" width="6" style="138" customWidth="1"/>
    <col min="7964" max="7974" width="6.625" style="138" customWidth="1"/>
    <col min="7975" max="7975" width="6.5" style="138" customWidth="1"/>
    <col min="7976" max="7976" width="5.25" style="138" customWidth="1"/>
    <col min="7977" max="7977" width="6.375" style="138" customWidth="1"/>
    <col min="7978" max="7978" width="10.125" style="138" customWidth="1"/>
    <col min="7979" max="7979" width="7.5" style="138" customWidth="1"/>
    <col min="7980" max="7980" width="6.125" style="138" customWidth="1"/>
    <col min="7981" max="7981" width="8.625" style="138" customWidth="1"/>
    <col min="7982" max="7982" width="5.75" style="138" customWidth="1"/>
    <col min="7983" max="7983" width="9.375" style="138" customWidth="1"/>
    <col min="7984" max="7984" width="6.125" style="138" customWidth="1"/>
    <col min="7985" max="7985" width="9.125" style="138" customWidth="1"/>
    <col min="7986" max="7986" width="5" style="138" customWidth="1"/>
    <col min="7987" max="7987" width="5.125" style="138" customWidth="1"/>
    <col min="7988" max="7988" width="3.5" style="138" customWidth="1"/>
    <col min="7989" max="7989" width="5.5" style="138" customWidth="1"/>
    <col min="7990" max="7991" width="9.625" style="138"/>
    <col min="7992" max="7992" width="5.875" style="138" customWidth="1"/>
    <col min="7993" max="8192" width="9.625" style="138"/>
    <col min="8193" max="8193" width="6.625" style="138" customWidth="1"/>
    <col min="8194" max="8194" width="7.875" style="138" customWidth="1"/>
    <col min="8195" max="8195" width="5.375" style="138" customWidth="1"/>
    <col min="8196" max="8196" width="5.75" style="138" customWidth="1"/>
    <col min="8197" max="8197" width="6.75" style="138" customWidth="1"/>
    <col min="8198" max="8198" width="7.5" style="138" customWidth="1"/>
    <col min="8199" max="8199" width="7.625" style="138" customWidth="1"/>
    <col min="8200" max="8200" width="7.875" style="138" customWidth="1"/>
    <col min="8201" max="8201" width="7.625" style="138" customWidth="1"/>
    <col min="8202" max="8202" width="8.125" style="138" customWidth="1"/>
    <col min="8203" max="8203" width="7.75" style="138" customWidth="1"/>
    <col min="8204" max="8205" width="8.125" style="138" customWidth="1"/>
    <col min="8206" max="8206" width="7.75" style="138" customWidth="1"/>
    <col min="8207" max="8209" width="8.25" style="138" bestFit="1" customWidth="1"/>
    <col min="8210" max="8210" width="6.75" style="138" customWidth="1"/>
    <col min="8211" max="8213" width="8.25" style="138" bestFit="1" customWidth="1"/>
    <col min="8214" max="8214" width="6.875" style="138" customWidth="1"/>
    <col min="8215" max="8215" width="5.625" style="138" customWidth="1"/>
    <col min="8216" max="8216" width="6.375" style="138" customWidth="1"/>
    <col min="8217" max="8217" width="5.75" style="138" customWidth="1"/>
    <col min="8218" max="8218" width="9.125" style="138" customWidth="1"/>
    <col min="8219" max="8219" width="6" style="138" customWidth="1"/>
    <col min="8220" max="8230" width="6.625" style="138" customWidth="1"/>
    <col min="8231" max="8231" width="6.5" style="138" customWidth="1"/>
    <col min="8232" max="8232" width="5.25" style="138" customWidth="1"/>
    <col min="8233" max="8233" width="6.375" style="138" customWidth="1"/>
    <col min="8234" max="8234" width="10.125" style="138" customWidth="1"/>
    <col min="8235" max="8235" width="7.5" style="138" customWidth="1"/>
    <col min="8236" max="8236" width="6.125" style="138" customWidth="1"/>
    <col min="8237" max="8237" width="8.625" style="138" customWidth="1"/>
    <col min="8238" max="8238" width="5.75" style="138" customWidth="1"/>
    <col min="8239" max="8239" width="9.375" style="138" customWidth="1"/>
    <col min="8240" max="8240" width="6.125" style="138" customWidth="1"/>
    <col min="8241" max="8241" width="9.125" style="138" customWidth="1"/>
    <col min="8242" max="8242" width="5" style="138" customWidth="1"/>
    <col min="8243" max="8243" width="5.125" style="138" customWidth="1"/>
    <col min="8244" max="8244" width="3.5" style="138" customWidth="1"/>
    <col min="8245" max="8245" width="5.5" style="138" customWidth="1"/>
    <col min="8246" max="8247" width="9.625" style="138"/>
    <col min="8248" max="8248" width="5.875" style="138" customWidth="1"/>
    <col min="8249" max="8448" width="9.625" style="138"/>
    <col min="8449" max="8449" width="6.625" style="138" customWidth="1"/>
    <col min="8450" max="8450" width="7.875" style="138" customWidth="1"/>
    <col min="8451" max="8451" width="5.375" style="138" customWidth="1"/>
    <col min="8452" max="8452" width="5.75" style="138" customWidth="1"/>
    <col min="8453" max="8453" width="6.75" style="138" customWidth="1"/>
    <col min="8454" max="8454" width="7.5" style="138" customWidth="1"/>
    <col min="8455" max="8455" width="7.625" style="138" customWidth="1"/>
    <col min="8456" max="8456" width="7.875" style="138" customWidth="1"/>
    <col min="8457" max="8457" width="7.625" style="138" customWidth="1"/>
    <col min="8458" max="8458" width="8.125" style="138" customWidth="1"/>
    <col min="8459" max="8459" width="7.75" style="138" customWidth="1"/>
    <col min="8460" max="8461" width="8.125" style="138" customWidth="1"/>
    <col min="8462" max="8462" width="7.75" style="138" customWidth="1"/>
    <col min="8463" max="8465" width="8.25" style="138" bestFit="1" customWidth="1"/>
    <col min="8466" max="8466" width="6.75" style="138" customWidth="1"/>
    <col min="8467" max="8469" width="8.25" style="138" bestFit="1" customWidth="1"/>
    <col min="8470" max="8470" width="6.875" style="138" customWidth="1"/>
    <col min="8471" max="8471" width="5.625" style="138" customWidth="1"/>
    <col min="8472" max="8472" width="6.375" style="138" customWidth="1"/>
    <col min="8473" max="8473" width="5.75" style="138" customWidth="1"/>
    <col min="8474" max="8474" width="9.125" style="138" customWidth="1"/>
    <col min="8475" max="8475" width="6" style="138" customWidth="1"/>
    <col min="8476" max="8486" width="6.625" style="138" customWidth="1"/>
    <col min="8487" max="8487" width="6.5" style="138" customWidth="1"/>
    <col min="8488" max="8488" width="5.25" style="138" customWidth="1"/>
    <col min="8489" max="8489" width="6.375" style="138" customWidth="1"/>
    <col min="8490" max="8490" width="10.125" style="138" customWidth="1"/>
    <col min="8491" max="8491" width="7.5" style="138" customWidth="1"/>
    <col min="8492" max="8492" width="6.125" style="138" customWidth="1"/>
    <col min="8493" max="8493" width="8.625" style="138" customWidth="1"/>
    <col min="8494" max="8494" width="5.75" style="138" customWidth="1"/>
    <col min="8495" max="8495" width="9.375" style="138" customWidth="1"/>
    <col min="8496" max="8496" width="6.125" style="138" customWidth="1"/>
    <col min="8497" max="8497" width="9.125" style="138" customWidth="1"/>
    <col min="8498" max="8498" width="5" style="138" customWidth="1"/>
    <col min="8499" max="8499" width="5.125" style="138" customWidth="1"/>
    <col min="8500" max="8500" width="3.5" style="138" customWidth="1"/>
    <col min="8501" max="8501" width="5.5" style="138" customWidth="1"/>
    <col min="8502" max="8503" width="9.625" style="138"/>
    <col min="8504" max="8504" width="5.875" style="138" customWidth="1"/>
    <col min="8505" max="8704" width="9.625" style="138"/>
    <col min="8705" max="8705" width="6.625" style="138" customWidth="1"/>
    <col min="8706" max="8706" width="7.875" style="138" customWidth="1"/>
    <col min="8707" max="8707" width="5.375" style="138" customWidth="1"/>
    <col min="8708" max="8708" width="5.75" style="138" customWidth="1"/>
    <col min="8709" max="8709" width="6.75" style="138" customWidth="1"/>
    <col min="8710" max="8710" width="7.5" style="138" customWidth="1"/>
    <col min="8711" max="8711" width="7.625" style="138" customWidth="1"/>
    <col min="8712" max="8712" width="7.875" style="138" customWidth="1"/>
    <col min="8713" max="8713" width="7.625" style="138" customWidth="1"/>
    <col min="8714" max="8714" width="8.125" style="138" customWidth="1"/>
    <col min="8715" max="8715" width="7.75" style="138" customWidth="1"/>
    <col min="8716" max="8717" width="8.125" style="138" customWidth="1"/>
    <col min="8718" max="8718" width="7.75" style="138" customWidth="1"/>
    <col min="8719" max="8721" width="8.25" style="138" bestFit="1" customWidth="1"/>
    <col min="8722" max="8722" width="6.75" style="138" customWidth="1"/>
    <col min="8723" max="8725" width="8.25" style="138" bestFit="1" customWidth="1"/>
    <col min="8726" max="8726" width="6.875" style="138" customWidth="1"/>
    <col min="8727" max="8727" width="5.625" style="138" customWidth="1"/>
    <col min="8728" max="8728" width="6.375" style="138" customWidth="1"/>
    <col min="8729" max="8729" width="5.75" style="138" customWidth="1"/>
    <col min="8730" max="8730" width="9.125" style="138" customWidth="1"/>
    <col min="8731" max="8731" width="6" style="138" customWidth="1"/>
    <col min="8732" max="8742" width="6.625" style="138" customWidth="1"/>
    <col min="8743" max="8743" width="6.5" style="138" customWidth="1"/>
    <col min="8744" max="8744" width="5.25" style="138" customWidth="1"/>
    <col min="8745" max="8745" width="6.375" style="138" customWidth="1"/>
    <col min="8746" max="8746" width="10.125" style="138" customWidth="1"/>
    <col min="8747" max="8747" width="7.5" style="138" customWidth="1"/>
    <col min="8748" max="8748" width="6.125" style="138" customWidth="1"/>
    <col min="8749" max="8749" width="8.625" style="138" customWidth="1"/>
    <col min="8750" max="8750" width="5.75" style="138" customWidth="1"/>
    <col min="8751" max="8751" width="9.375" style="138" customWidth="1"/>
    <col min="8752" max="8752" width="6.125" style="138" customWidth="1"/>
    <col min="8753" max="8753" width="9.125" style="138" customWidth="1"/>
    <col min="8754" max="8754" width="5" style="138" customWidth="1"/>
    <col min="8755" max="8755" width="5.125" style="138" customWidth="1"/>
    <col min="8756" max="8756" width="3.5" style="138" customWidth="1"/>
    <col min="8757" max="8757" width="5.5" style="138" customWidth="1"/>
    <col min="8758" max="8759" width="9.625" style="138"/>
    <col min="8760" max="8760" width="5.875" style="138" customWidth="1"/>
    <col min="8761" max="8960" width="9.625" style="138"/>
    <col min="8961" max="8961" width="6.625" style="138" customWidth="1"/>
    <col min="8962" max="8962" width="7.875" style="138" customWidth="1"/>
    <col min="8963" max="8963" width="5.375" style="138" customWidth="1"/>
    <col min="8964" max="8964" width="5.75" style="138" customWidth="1"/>
    <col min="8965" max="8965" width="6.75" style="138" customWidth="1"/>
    <col min="8966" max="8966" width="7.5" style="138" customWidth="1"/>
    <col min="8967" max="8967" width="7.625" style="138" customWidth="1"/>
    <col min="8968" max="8968" width="7.875" style="138" customWidth="1"/>
    <col min="8969" max="8969" width="7.625" style="138" customWidth="1"/>
    <col min="8970" max="8970" width="8.125" style="138" customWidth="1"/>
    <col min="8971" max="8971" width="7.75" style="138" customWidth="1"/>
    <col min="8972" max="8973" width="8.125" style="138" customWidth="1"/>
    <col min="8974" max="8974" width="7.75" style="138" customWidth="1"/>
    <col min="8975" max="8977" width="8.25" style="138" bestFit="1" customWidth="1"/>
    <col min="8978" max="8978" width="6.75" style="138" customWidth="1"/>
    <col min="8979" max="8981" width="8.25" style="138" bestFit="1" customWidth="1"/>
    <col min="8982" max="8982" width="6.875" style="138" customWidth="1"/>
    <col min="8983" max="8983" width="5.625" style="138" customWidth="1"/>
    <col min="8984" max="8984" width="6.375" style="138" customWidth="1"/>
    <col min="8985" max="8985" width="5.75" style="138" customWidth="1"/>
    <col min="8986" max="8986" width="9.125" style="138" customWidth="1"/>
    <col min="8987" max="8987" width="6" style="138" customWidth="1"/>
    <col min="8988" max="8998" width="6.625" style="138" customWidth="1"/>
    <col min="8999" max="8999" width="6.5" style="138" customWidth="1"/>
    <col min="9000" max="9000" width="5.25" style="138" customWidth="1"/>
    <col min="9001" max="9001" width="6.375" style="138" customWidth="1"/>
    <col min="9002" max="9002" width="10.125" style="138" customWidth="1"/>
    <col min="9003" max="9003" width="7.5" style="138" customWidth="1"/>
    <col min="9004" max="9004" width="6.125" style="138" customWidth="1"/>
    <col min="9005" max="9005" width="8.625" style="138" customWidth="1"/>
    <col min="9006" max="9006" width="5.75" style="138" customWidth="1"/>
    <col min="9007" max="9007" width="9.375" style="138" customWidth="1"/>
    <col min="9008" max="9008" width="6.125" style="138" customWidth="1"/>
    <col min="9009" max="9009" width="9.125" style="138" customWidth="1"/>
    <col min="9010" max="9010" width="5" style="138" customWidth="1"/>
    <col min="9011" max="9011" width="5.125" style="138" customWidth="1"/>
    <col min="9012" max="9012" width="3.5" style="138" customWidth="1"/>
    <col min="9013" max="9013" width="5.5" style="138" customWidth="1"/>
    <col min="9014" max="9015" width="9.625" style="138"/>
    <col min="9016" max="9016" width="5.875" style="138" customWidth="1"/>
    <col min="9017" max="9216" width="9.625" style="138"/>
    <col min="9217" max="9217" width="6.625" style="138" customWidth="1"/>
    <col min="9218" max="9218" width="7.875" style="138" customWidth="1"/>
    <col min="9219" max="9219" width="5.375" style="138" customWidth="1"/>
    <col min="9220" max="9220" width="5.75" style="138" customWidth="1"/>
    <col min="9221" max="9221" width="6.75" style="138" customWidth="1"/>
    <col min="9222" max="9222" width="7.5" style="138" customWidth="1"/>
    <col min="9223" max="9223" width="7.625" style="138" customWidth="1"/>
    <col min="9224" max="9224" width="7.875" style="138" customWidth="1"/>
    <col min="9225" max="9225" width="7.625" style="138" customWidth="1"/>
    <col min="9226" max="9226" width="8.125" style="138" customWidth="1"/>
    <col min="9227" max="9227" width="7.75" style="138" customWidth="1"/>
    <col min="9228" max="9229" width="8.125" style="138" customWidth="1"/>
    <col min="9230" max="9230" width="7.75" style="138" customWidth="1"/>
    <col min="9231" max="9233" width="8.25" style="138" bestFit="1" customWidth="1"/>
    <col min="9234" max="9234" width="6.75" style="138" customWidth="1"/>
    <col min="9235" max="9237" width="8.25" style="138" bestFit="1" customWidth="1"/>
    <col min="9238" max="9238" width="6.875" style="138" customWidth="1"/>
    <col min="9239" max="9239" width="5.625" style="138" customWidth="1"/>
    <col min="9240" max="9240" width="6.375" style="138" customWidth="1"/>
    <col min="9241" max="9241" width="5.75" style="138" customWidth="1"/>
    <col min="9242" max="9242" width="9.125" style="138" customWidth="1"/>
    <col min="9243" max="9243" width="6" style="138" customWidth="1"/>
    <col min="9244" max="9254" width="6.625" style="138" customWidth="1"/>
    <col min="9255" max="9255" width="6.5" style="138" customWidth="1"/>
    <col min="9256" max="9256" width="5.25" style="138" customWidth="1"/>
    <col min="9257" max="9257" width="6.375" style="138" customWidth="1"/>
    <col min="9258" max="9258" width="10.125" style="138" customWidth="1"/>
    <col min="9259" max="9259" width="7.5" style="138" customWidth="1"/>
    <col min="9260" max="9260" width="6.125" style="138" customWidth="1"/>
    <col min="9261" max="9261" width="8.625" style="138" customWidth="1"/>
    <col min="9262" max="9262" width="5.75" style="138" customWidth="1"/>
    <col min="9263" max="9263" width="9.375" style="138" customWidth="1"/>
    <col min="9264" max="9264" width="6.125" style="138" customWidth="1"/>
    <col min="9265" max="9265" width="9.125" style="138" customWidth="1"/>
    <col min="9266" max="9266" width="5" style="138" customWidth="1"/>
    <col min="9267" max="9267" width="5.125" style="138" customWidth="1"/>
    <col min="9268" max="9268" width="3.5" style="138" customWidth="1"/>
    <col min="9269" max="9269" width="5.5" style="138" customWidth="1"/>
    <col min="9270" max="9271" width="9.625" style="138"/>
    <col min="9272" max="9272" width="5.875" style="138" customWidth="1"/>
    <col min="9273" max="9472" width="9.625" style="138"/>
    <col min="9473" max="9473" width="6.625" style="138" customWidth="1"/>
    <col min="9474" max="9474" width="7.875" style="138" customWidth="1"/>
    <col min="9475" max="9475" width="5.375" style="138" customWidth="1"/>
    <col min="9476" max="9476" width="5.75" style="138" customWidth="1"/>
    <col min="9477" max="9477" width="6.75" style="138" customWidth="1"/>
    <col min="9478" max="9478" width="7.5" style="138" customWidth="1"/>
    <col min="9479" max="9479" width="7.625" style="138" customWidth="1"/>
    <col min="9480" max="9480" width="7.875" style="138" customWidth="1"/>
    <col min="9481" max="9481" width="7.625" style="138" customWidth="1"/>
    <col min="9482" max="9482" width="8.125" style="138" customWidth="1"/>
    <col min="9483" max="9483" width="7.75" style="138" customWidth="1"/>
    <col min="9484" max="9485" width="8.125" style="138" customWidth="1"/>
    <col min="9486" max="9486" width="7.75" style="138" customWidth="1"/>
    <col min="9487" max="9489" width="8.25" style="138" bestFit="1" customWidth="1"/>
    <col min="9490" max="9490" width="6.75" style="138" customWidth="1"/>
    <col min="9491" max="9493" width="8.25" style="138" bestFit="1" customWidth="1"/>
    <col min="9494" max="9494" width="6.875" style="138" customWidth="1"/>
    <col min="9495" max="9495" width="5.625" style="138" customWidth="1"/>
    <col min="9496" max="9496" width="6.375" style="138" customWidth="1"/>
    <col min="9497" max="9497" width="5.75" style="138" customWidth="1"/>
    <col min="9498" max="9498" width="9.125" style="138" customWidth="1"/>
    <col min="9499" max="9499" width="6" style="138" customWidth="1"/>
    <col min="9500" max="9510" width="6.625" style="138" customWidth="1"/>
    <col min="9511" max="9511" width="6.5" style="138" customWidth="1"/>
    <col min="9512" max="9512" width="5.25" style="138" customWidth="1"/>
    <col min="9513" max="9513" width="6.375" style="138" customWidth="1"/>
    <col min="9514" max="9514" width="10.125" style="138" customWidth="1"/>
    <col min="9515" max="9515" width="7.5" style="138" customWidth="1"/>
    <col min="9516" max="9516" width="6.125" style="138" customWidth="1"/>
    <col min="9517" max="9517" width="8.625" style="138" customWidth="1"/>
    <col min="9518" max="9518" width="5.75" style="138" customWidth="1"/>
    <col min="9519" max="9519" width="9.375" style="138" customWidth="1"/>
    <col min="9520" max="9520" width="6.125" style="138" customWidth="1"/>
    <col min="9521" max="9521" width="9.125" style="138" customWidth="1"/>
    <col min="9522" max="9522" width="5" style="138" customWidth="1"/>
    <col min="9523" max="9523" width="5.125" style="138" customWidth="1"/>
    <col min="9524" max="9524" width="3.5" style="138" customWidth="1"/>
    <col min="9525" max="9525" width="5.5" style="138" customWidth="1"/>
    <col min="9526" max="9527" width="9.625" style="138"/>
    <col min="9528" max="9528" width="5.875" style="138" customWidth="1"/>
    <col min="9529" max="9728" width="9.625" style="138"/>
    <col min="9729" max="9729" width="6.625" style="138" customWidth="1"/>
    <col min="9730" max="9730" width="7.875" style="138" customWidth="1"/>
    <col min="9731" max="9731" width="5.375" style="138" customWidth="1"/>
    <col min="9732" max="9732" width="5.75" style="138" customWidth="1"/>
    <col min="9733" max="9733" width="6.75" style="138" customWidth="1"/>
    <col min="9734" max="9734" width="7.5" style="138" customWidth="1"/>
    <col min="9735" max="9735" width="7.625" style="138" customWidth="1"/>
    <col min="9736" max="9736" width="7.875" style="138" customWidth="1"/>
    <col min="9737" max="9737" width="7.625" style="138" customWidth="1"/>
    <col min="9738" max="9738" width="8.125" style="138" customWidth="1"/>
    <col min="9739" max="9739" width="7.75" style="138" customWidth="1"/>
    <col min="9740" max="9741" width="8.125" style="138" customWidth="1"/>
    <col min="9742" max="9742" width="7.75" style="138" customWidth="1"/>
    <col min="9743" max="9745" width="8.25" style="138" bestFit="1" customWidth="1"/>
    <col min="9746" max="9746" width="6.75" style="138" customWidth="1"/>
    <col min="9747" max="9749" width="8.25" style="138" bestFit="1" customWidth="1"/>
    <col min="9750" max="9750" width="6.875" style="138" customWidth="1"/>
    <col min="9751" max="9751" width="5.625" style="138" customWidth="1"/>
    <col min="9752" max="9752" width="6.375" style="138" customWidth="1"/>
    <col min="9753" max="9753" width="5.75" style="138" customWidth="1"/>
    <col min="9754" max="9754" width="9.125" style="138" customWidth="1"/>
    <col min="9755" max="9755" width="6" style="138" customWidth="1"/>
    <col min="9756" max="9766" width="6.625" style="138" customWidth="1"/>
    <col min="9767" max="9767" width="6.5" style="138" customWidth="1"/>
    <col min="9768" max="9768" width="5.25" style="138" customWidth="1"/>
    <col min="9769" max="9769" width="6.375" style="138" customWidth="1"/>
    <col min="9770" max="9770" width="10.125" style="138" customWidth="1"/>
    <col min="9771" max="9771" width="7.5" style="138" customWidth="1"/>
    <col min="9772" max="9772" width="6.125" style="138" customWidth="1"/>
    <col min="9773" max="9773" width="8.625" style="138" customWidth="1"/>
    <col min="9774" max="9774" width="5.75" style="138" customWidth="1"/>
    <col min="9775" max="9775" width="9.375" style="138" customWidth="1"/>
    <col min="9776" max="9776" width="6.125" style="138" customWidth="1"/>
    <col min="9777" max="9777" width="9.125" style="138" customWidth="1"/>
    <col min="9778" max="9778" width="5" style="138" customWidth="1"/>
    <col min="9779" max="9779" width="5.125" style="138" customWidth="1"/>
    <col min="9780" max="9780" width="3.5" style="138" customWidth="1"/>
    <col min="9781" max="9781" width="5.5" style="138" customWidth="1"/>
    <col min="9782" max="9783" width="9.625" style="138"/>
    <col min="9784" max="9784" width="5.875" style="138" customWidth="1"/>
    <col min="9785" max="9984" width="9.625" style="138"/>
    <col min="9985" max="9985" width="6.625" style="138" customWidth="1"/>
    <col min="9986" max="9986" width="7.875" style="138" customWidth="1"/>
    <col min="9987" max="9987" width="5.375" style="138" customWidth="1"/>
    <col min="9988" max="9988" width="5.75" style="138" customWidth="1"/>
    <col min="9989" max="9989" width="6.75" style="138" customWidth="1"/>
    <col min="9990" max="9990" width="7.5" style="138" customWidth="1"/>
    <col min="9991" max="9991" width="7.625" style="138" customWidth="1"/>
    <col min="9992" max="9992" width="7.875" style="138" customWidth="1"/>
    <col min="9993" max="9993" width="7.625" style="138" customWidth="1"/>
    <col min="9994" max="9994" width="8.125" style="138" customWidth="1"/>
    <col min="9995" max="9995" width="7.75" style="138" customWidth="1"/>
    <col min="9996" max="9997" width="8.125" style="138" customWidth="1"/>
    <col min="9998" max="9998" width="7.75" style="138" customWidth="1"/>
    <col min="9999" max="10001" width="8.25" style="138" bestFit="1" customWidth="1"/>
    <col min="10002" max="10002" width="6.75" style="138" customWidth="1"/>
    <col min="10003" max="10005" width="8.25" style="138" bestFit="1" customWidth="1"/>
    <col min="10006" max="10006" width="6.875" style="138" customWidth="1"/>
    <col min="10007" max="10007" width="5.625" style="138" customWidth="1"/>
    <col min="10008" max="10008" width="6.375" style="138" customWidth="1"/>
    <col min="10009" max="10009" width="5.75" style="138" customWidth="1"/>
    <col min="10010" max="10010" width="9.125" style="138" customWidth="1"/>
    <col min="10011" max="10011" width="6" style="138" customWidth="1"/>
    <col min="10012" max="10022" width="6.625" style="138" customWidth="1"/>
    <col min="10023" max="10023" width="6.5" style="138" customWidth="1"/>
    <col min="10024" max="10024" width="5.25" style="138" customWidth="1"/>
    <col min="10025" max="10025" width="6.375" style="138" customWidth="1"/>
    <col min="10026" max="10026" width="10.125" style="138" customWidth="1"/>
    <col min="10027" max="10027" width="7.5" style="138" customWidth="1"/>
    <col min="10028" max="10028" width="6.125" style="138" customWidth="1"/>
    <col min="10029" max="10029" width="8.625" style="138" customWidth="1"/>
    <col min="10030" max="10030" width="5.75" style="138" customWidth="1"/>
    <col min="10031" max="10031" width="9.375" style="138" customWidth="1"/>
    <col min="10032" max="10032" width="6.125" style="138" customWidth="1"/>
    <col min="10033" max="10033" width="9.125" style="138" customWidth="1"/>
    <col min="10034" max="10034" width="5" style="138" customWidth="1"/>
    <col min="10035" max="10035" width="5.125" style="138" customWidth="1"/>
    <col min="10036" max="10036" width="3.5" style="138" customWidth="1"/>
    <col min="10037" max="10037" width="5.5" style="138" customWidth="1"/>
    <col min="10038" max="10039" width="9.625" style="138"/>
    <col min="10040" max="10040" width="5.875" style="138" customWidth="1"/>
    <col min="10041" max="10240" width="9.625" style="138"/>
    <col min="10241" max="10241" width="6.625" style="138" customWidth="1"/>
    <col min="10242" max="10242" width="7.875" style="138" customWidth="1"/>
    <col min="10243" max="10243" width="5.375" style="138" customWidth="1"/>
    <col min="10244" max="10244" width="5.75" style="138" customWidth="1"/>
    <col min="10245" max="10245" width="6.75" style="138" customWidth="1"/>
    <col min="10246" max="10246" width="7.5" style="138" customWidth="1"/>
    <col min="10247" max="10247" width="7.625" style="138" customWidth="1"/>
    <col min="10248" max="10248" width="7.875" style="138" customWidth="1"/>
    <col min="10249" max="10249" width="7.625" style="138" customWidth="1"/>
    <col min="10250" max="10250" width="8.125" style="138" customWidth="1"/>
    <col min="10251" max="10251" width="7.75" style="138" customWidth="1"/>
    <col min="10252" max="10253" width="8.125" style="138" customWidth="1"/>
    <col min="10254" max="10254" width="7.75" style="138" customWidth="1"/>
    <col min="10255" max="10257" width="8.25" style="138" bestFit="1" customWidth="1"/>
    <col min="10258" max="10258" width="6.75" style="138" customWidth="1"/>
    <col min="10259" max="10261" width="8.25" style="138" bestFit="1" customWidth="1"/>
    <col min="10262" max="10262" width="6.875" style="138" customWidth="1"/>
    <col min="10263" max="10263" width="5.625" style="138" customWidth="1"/>
    <col min="10264" max="10264" width="6.375" style="138" customWidth="1"/>
    <col min="10265" max="10265" width="5.75" style="138" customWidth="1"/>
    <col min="10266" max="10266" width="9.125" style="138" customWidth="1"/>
    <col min="10267" max="10267" width="6" style="138" customWidth="1"/>
    <col min="10268" max="10278" width="6.625" style="138" customWidth="1"/>
    <col min="10279" max="10279" width="6.5" style="138" customWidth="1"/>
    <col min="10280" max="10280" width="5.25" style="138" customWidth="1"/>
    <col min="10281" max="10281" width="6.375" style="138" customWidth="1"/>
    <col min="10282" max="10282" width="10.125" style="138" customWidth="1"/>
    <col min="10283" max="10283" width="7.5" style="138" customWidth="1"/>
    <col min="10284" max="10284" width="6.125" style="138" customWidth="1"/>
    <col min="10285" max="10285" width="8.625" style="138" customWidth="1"/>
    <col min="10286" max="10286" width="5.75" style="138" customWidth="1"/>
    <col min="10287" max="10287" width="9.375" style="138" customWidth="1"/>
    <col min="10288" max="10288" width="6.125" style="138" customWidth="1"/>
    <col min="10289" max="10289" width="9.125" style="138" customWidth="1"/>
    <col min="10290" max="10290" width="5" style="138" customWidth="1"/>
    <col min="10291" max="10291" width="5.125" style="138" customWidth="1"/>
    <col min="10292" max="10292" width="3.5" style="138" customWidth="1"/>
    <col min="10293" max="10293" width="5.5" style="138" customWidth="1"/>
    <col min="10294" max="10295" width="9.625" style="138"/>
    <col min="10296" max="10296" width="5.875" style="138" customWidth="1"/>
    <col min="10297" max="10496" width="9.625" style="138"/>
    <col min="10497" max="10497" width="6.625" style="138" customWidth="1"/>
    <col min="10498" max="10498" width="7.875" style="138" customWidth="1"/>
    <col min="10499" max="10499" width="5.375" style="138" customWidth="1"/>
    <col min="10500" max="10500" width="5.75" style="138" customWidth="1"/>
    <col min="10501" max="10501" width="6.75" style="138" customWidth="1"/>
    <col min="10502" max="10502" width="7.5" style="138" customWidth="1"/>
    <col min="10503" max="10503" width="7.625" style="138" customWidth="1"/>
    <col min="10504" max="10504" width="7.875" style="138" customWidth="1"/>
    <col min="10505" max="10505" width="7.625" style="138" customWidth="1"/>
    <col min="10506" max="10506" width="8.125" style="138" customWidth="1"/>
    <col min="10507" max="10507" width="7.75" style="138" customWidth="1"/>
    <col min="10508" max="10509" width="8.125" style="138" customWidth="1"/>
    <col min="10510" max="10510" width="7.75" style="138" customWidth="1"/>
    <col min="10511" max="10513" width="8.25" style="138" bestFit="1" customWidth="1"/>
    <col min="10514" max="10514" width="6.75" style="138" customWidth="1"/>
    <col min="10515" max="10517" width="8.25" style="138" bestFit="1" customWidth="1"/>
    <col min="10518" max="10518" width="6.875" style="138" customWidth="1"/>
    <col min="10519" max="10519" width="5.625" style="138" customWidth="1"/>
    <col min="10520" max="10520" width="6.375" style="138" customWidth="1"/>
    <col min="10521" max="10521" width="5.75" style="138" customWidth="1"/>
    <col min="10522" max="10522" width="9.125" style="138" customWidth="1"/>
    <col min="10523" max="10523" width="6" style="138" customWidth="1"/>
    <col min="10524" max="10534" width="6.625" style="138" customWidth="1"/>
    <col min="10535" max="10535" width="6.5" style="138" customWidth="1"/>
    <col min="10536" max="10536" width="5.25" style="138" customWidth="1"/>
    <col min="10537" max="10537" width="6.375" style="138" customWidth="1"/>
    <col min="10538" max="10538" width="10.125" style="138" customWidth="1"/>
    <col min="10539" max="10539" width="7.5" style="138" customWidth="1"/>
    <col min="10540" max="10540" width="6.125" style="138" customWidth="1"/>
    <col min="10541" max="10541" width="8.625" style="138" customWidth="1"/>
    <col min="10542" max="10542" width="5.75" style="138" customWidth="1"/>
    <col min="10543" max="10543" width="9.375" style="138" customWidth="1"/>
    <col min="10544" max="10544" width="6.125" style="138" customWidth="1"/>
    <col min="10545" max="10545" width="9.125" style="138" customWidth="1"/>
    <col min="10546" max="10546" width="5" style="138" customWidth="1"/>
    <col min="10547" max="10547" width="5.125" style="138" customWidth="1"/>
    <col min="10548" max="10548" width="3.5" style="138" customWidth="1"/>
    <col min="10549" max="10549" width="5.5" style="138" customWidth="1"/>
    <col min="10550" max="10551" width="9.625" style="138"/>
    <col min="10552" max="10552" width="5.875" style="138" customWidth="1"/>
    <col min="10553" max="10752" width="9.625" style="138"/>
    <col min="10753" max="10753" width="6.625" style="138" customWidth="1"/>
    <col min="10754" max="10754" width="7.875" style="138" customWidth="1"/>
    <col min="10755" max="10755" width="5.375" style="138" customWidth="1"/>
    <col min="10756" max="10756" width="5.75" style="138" customWidth="1"/>
    <col min="10757" max="10757" width="6.75" style="138" customWidth="1"/>
    <col min="10758" max="10758" width="7.5" style="138" customWidth="1"/>
    <col min="10759" max="10759" width="7.625" style="138" customWidth="1"/>
    <col min="10760" max="10760" width="7.875" style="138" customWidth="1"/>
    <col min="10761" max="10761" width="7.625" style="138" customWidth="1"/>
    <col min="10762" max="10762" width="8.125" style="138" customWidth="1"/>
    <col min="10763" max="10763" width="7.75" style="138" customWidth="1"/>
    <col min="10764" max="10765" width="8.125" style="138" customWidth="1"/>
    <col min="10766" max="10766" width="7.75" style="138" customWidth="1"/>
    <col min="10767" max="10769" width="8.25" style="138" bestFit="1" customWidth="1"/>
    <col min="10770" max="10770" width="6.75" style="138" customWidth="1"/>
    <col min="10771" max="10773" width="8.25" style="138" bestFit="1" customWidth="1"/>
    <col min="10774" max="10774" width="6.875" style="138" customWidth="1"/>
    <col min="10775" max="10775" width="5.625" style="138" customWidth="1"/>
    <col min="10776" max="10776" width="6.375" style="138" customWidth="1"/>
    <col min="10777" max="10777" width="5.75" style="138" customWidth="1"/>
    <col min="10778" max="10778" width="9.125" style="138" customWidth="1"/>
    <col min="10779" max="10779" width="6" style="138" customWidth="1"/>
    <col min="10780" max="10790" width="6.625" style="138" customWidth="1"/>
    <col min="10791" max="10791" width="6.5" style="138" customWidth="1"/>
    <col min="10792" max="10792" width="5.25" style="138" customWidth="1"/>
    <col min="10793" max="10793" width="6.375" style="138" customWidth="1"/>
    <col min="10794" max="10794" width="10.125" style="138" customWidth="1"/>
    <col min="10795" max="10795" width="7.5" style="138" customWidth="1"/>
    <col min="10796" max="10796" width="6.125" style="138" customWidth="1"/>
    <col min="10797" max="10797" width="8.625" style="138" customWidth="1"/>
    <col min="10798" max="10798" width="5.75" style="138" customWidth="1"/>
    <col min="10799" max="10799" width="9.375" style="138" customWidth="1"/>
    <col min="10800" max="10800" width="6.125" style="138" customWidth="1"/>
    <col min="10801" max="10801" width="9.125" style="138" customWidth="1"/>
    <col min="10802" max="10802" width="5" style="138" customWidth="1"/>
    <col min="10803" max="10803" width="5.125" style="138" customWidth="1"/>
    <col min="10804" max="10804" width="3.5" style="138" customWidth="1"/>
    <col min="10805" max="10805" width="5.5" style="138" customWidth="1"/>
    <col min="10806" max="10807" width="9.625" style="138"/>
    <col min="10808" max="10808" width="5.875" style="138" customWidth="1"/>
    <col min="10809" max="11008" width="9.625" style="138"/>
    <col min="11009" max="11009" width="6.625" style="138" customWidth="1"/>
    <col min="11010" max="11010" width="7.875" style="138" customWidth="1"/>
    <col min="11011" max="11011" width="5.375" style="138" customWidth="1"/>
    <col min="11012" max="11012" width="5.75" style="138" customWidth="1"/>
    <col min="11013" max="11013" width="6.75" style="138" customWidth="1"/>
    <col min="11014" max="11014" width="7.5" style="138" customWidth="1"/>
    <col min="11015" max="11015" width="7.625" style="138" customWidth="1"/>
    <col min="11016" max="11016" width="7.875" style="138" customWidth="1"/>
    <col min="11017" max="11017" width="7.625" style="138" customWidth="1"/>
    <col min="11018" max="11018" width="8.125" style="138" customWidth="1"/>
    <col min="11019" max="11019" width="7.75" style="138" customWidth="1"/>
    <col min="11020" max="11021" width="8.125" style="138" customWidth="1"/>
    <col min="11022" max="11022" width="7.75" style="138" customWidth="1"/>
    <col min="11023" max="11025" width="8.25" style="138" bestFit="1" customWidth="1"/>
    <col min="11026" max="11026" width="6.75" style="138" customWidth="1"/>
    <col min="11027" max="11029" width="8.25" style="138" bestFit="1" customWidth="1"/>
    <col min="11030" max="11030" width="6.875" style="138" customWidth="1"/>
    <col min="11031" max="11031" width="5.625" style="138" customWidth="1"/>
    <col min="11032" max="11032" width="6.375" style="138" customWidth="1"/>
    <col min="11033" max="11033" width="5.75" style="138" customWidth="1"/>
    <col min="11034" max="11034" width="9.125" style="138" customWidth="1"/>
    <col min="11035" max="11035" width="6" style="138" customWidth="1"/>
    <col min="11036" max="11046" width="6.625" style="138" customWidth="1"/>
    <col min="11047" max="11047" width="6.5" style="138" customWidth="1"/>
    <col min="11048" max="11048" width="5.25" style="138" customWidth="1"/>
    <col min="11049" max="11049" width="6.375" style="138" customWidth="1"/>
    <col min="11050" max="11050" width="10.125" style="138" customWidth="1"/>
    <col min="11051" max="11051" width="7.5" style="138" customWidth="1"/>
    <col min="11052" max="11052" width="6.125" style="138" customWidth="1"/>
    <col min="11053" max="11053" width="8.625" style="138" customWidth="1"/>
    <col min="11054" max="11054" width="5.75" style="138" customWidth="1"/>
    <col min="11055" max="11055" width="9.375" style="138" customWidth="1"/>
    <col min="11056" max="11056" width="6.125" style="138" customWidth="1"/>
    <col min="11057" max="11057" width="9.125" style="138" customWidth="1"/>
    <col min="11058" max="11058" width="5" style="138" customWidth="1"/>
    <col min="11059" max="11059" width="5.125" style="138" customWidth="1"/>
    <col min="11060" max="11060" width="3.5" style="138" customWidth="1"/>
    <col min="11061" max="11061" width="5.5" style="138" customWidth="1"/>
    <col min="11062" max="11063" width="9.625" style="138"/>
    <col min="11064" max="11064" width="5.875" style="138" customWidth="1"/>
    <col min="11065" max="11264" width="9.625" style="138"/>
    <col min="11265" max="11265" width="6.625" style="138" customWidth="1"/>
    <col min="11266" max="11266" width="7.875" style="138" customWidth="1"/>
    <col min="11267" max="11267" width="5.375" style="138" customWidth="1"/>
    <col min="11268" max="11268" width="5.75" style="138" customWidth="1"/>
    <col min="11269" max="11269" width="6.75" style="138" customWidth="1"/>
    <col min="11270" max="11270" width="7.5" style="138" customWidth="1"/>
    <col min="11271" max="11271" width="7.625" style="138" customWidth="1"/>
    <col min="11272" max="11272" width="7.875" style="138" customWidth="1"/>
    <col min="11273" max="11273" width="7.625" style="138" customWidth="1"/>
    <col min="11274" max="11274" width="8.125" style="138" customWidth="1"/>
    <col min="11275" max="11275" width="7.75" style="138" customWidth="1"/>
    <col min="11276" max="11277" width="8.125" style="138" customWidth="1"/>
    <col min="11278" max="11278" width="7.75" style="138" customWidth="1"/>
    <col min="11279" max="11281" width="8.25" style="138" bestFit="1" customWidth="1"/>
    <col min="11282" max="11282" width="6.75" style="138" customWidth="1"/>
    <col min="11283" max="11285" width="8.25" style="138" bestFit="1" customWidth="1"/>
    <col min="11286" max="11286" width="6.875" style="138" customWidth="1"/>
    <col min="11287" max="11287" width="5.625" style="138" customWidth="1"/>
    <col min="11288" max="11288" width="6.375" style="138" customWidth="1"/>
    <col min="11289" max="11289" width="5.75" style="138" customWidth="1"/>
    <col min="11290" max="11290" width="9.125" style="138" customWidth="1"/>
    <col min="11291" max="11291" width="6" style="138" customWidth="1"/>
    <col min="11292" max="11302" width="6.625" style="138" customWidth="1"/>
    <col min="11303" max="11303" width="6.5" style="138" customWidth="1"/>
    <col min="11304" max="11304" width="5.25" style="138" customWidth="1"/>
    <col min="11305" max="11305" width="6.375" style="138" customWidth="1"/>
    <col min="11306" max="11306" width="10.125" style="138" customWidth="1"/>
    <col min="11307" max="11307" width="7.5" style="138" customWidth="1"/>
    <col min="11308" max="11308" width="6.125" style="138" customWidth="1"/>
    <col min="11309" max="11309" width="8.625" style="138" customWidth="1"/>
    <col min="11310" max="11310" width="5.75" style="138" customWidth="1"/>
    <col min="11311" max="11311" width="9.375" style="138" customWidth="1"/>
    <col min="11312" max="11312" width="6.125" style="138" customWidth="1"/>
    <col min="11313" max="11313" width="9.125" style="138" customWidth="1"/>
    <col min="11314" max="11314" width="5" style="138" customWidth="1"/>
    <col min="11315" max="11315" width="5.125" style="138" customWidth="1"/>
    <col min="11316" max="11316" width="3.5" style="138" customWidth="1"/>
    <col min="11317" max="11317" width="5.5" style="138" customWidth="1"/>
    <col min="11318" max="11319" width="9.625" style="138"/>
    <col min="11320" max="11320" width="5.875" style="138" customWidth="1"/>
    <col min="11321" max="11520" width="9.625" style="138"/>
    <col min="11521" max="11521" width="6.625" style="138" customWidth="1"/>
    <col min="11522" max="11522" width="7.875" style="138" customWidth="1"/>
    <col min="11523" max="11523" width="5.375" style="138" customWidth="1"/>
    <col min="11524" max="11524" width="5.75" style="138" customWidth="1"/>
    <col min="11525" max="11525" width="6.75" style="138" customWidth="1"/>
    <col min="11526" max="11526" width="7.5" style="138" customWidth="1"/>
    <col min="11527" max="11527" width="7.625" style="138" customWidth="1"/>
    <col min="11528" max="11528" width="7.875" style="138" customWidth="1"/>
    <col min="11529" max="11529" width="7.625" style="138" customWidth="1"/>
    <col min="11530" max="11530" width="8.125" style="138" customWidth="1"/>
    <col min="11531" max="11531" width="7.75" style="138" customWidth="1"/>
    <col min="11532" max="11533" width="8.125" style="138" customWidth="1"/>
    <col min="11534" max="11534" width="7.75" style="138" customWidth="1"/>
    <col min="11535" max="11537" width="8.25" style="138" bestFit="1" customWidth="1"/>
    <col min="11538" max="11538" width="6.75" style="138" customWidth="1"/>
    <col min="11539" max="11541" width="8.25" style="138" bestFit="1" customWidth="1"/>
    <col min="11542" max="11542" width="6.875" style="138" customWidth="1"/>
    <col min="11543" max="11543" width="5.625" style="138" customWidth="1"/>
    <col min="11544" max="11544" width="6.375" style="138" customWidth="1"/>
    <col min="11545" max="11545" width="5.75" style="138" customWidth="1"/>
    <col min="11546" max="11546" width="9.125" style="138" customWidth="1"/>
    <col min="11547" max="11547" width="6" style="138" customWidth="1"/>
    <col min="11548" max="11558" width="6.625" style="138" customWidth="1"/>
    <col min="11559" max="11559" width="6.5" style="138" customWidth="1"/>
    <col min="11560" max="11560" width="5.25" style="138" customWidth="1"/>
    <col min="11561" max="11561" width="6.375" style="138" customWidth="1"/>
    <col min="11562" max="11562" width="10.125" style="138" customWidth="1"/>
    <col min="11563" max="11563" width="7.5" style="138" customWidth="1"/>
    <col min="11564" max="11564" width="6.125" style="138" customWidth="1"/>
    <col min="11565" max="11565" width="8.625" style="138" customWidth="1"/>
    <col min="11566" max="11566" width="5.75" style="138" customWidth="1"/>
    <col min="11567" max="11567" width="9.375" style="138" customWidth="1"/>
    <col min="11568" max="11568" width="6.125" style="138" customWidth="1"/>
    <col min="11569" max="11569" width="9.125" style="138" customWidth="1"/>
    <col min="11570" max="11570" width="5" style="138" customWidth="1"/>
    <col min="11571" max="11571" width="5.125" style="138" customWidth="1"/>
    <col min="11572" max="11572" width="3.5" style="138" customWidth="1"/>
    <col min="11573" max="11573" width="5.5" style="138" customWidth="1"/>
    <col min="11574" max="11575" width="9.625" style="138"/>
    <col min="11576" max="11576" width="5.875" style="138" customWidth="1"/>
    <col min="11577" max="11776" width="9.625" style="138"/>
    <col min="11777" max="11777" width="6.625" style="138" customWidth="1"/>
    <col min="11778" max="11778" width="7.875" style="138" customWidth="1"/>
    <col min="11779" max="11779" width="5.375" style="138" customWidth="1"/>
    <col min="11780" max="11780" width="5.75" style="138" customWidth="1"/>
    <col min="11781" max="11781" width="6.75" style="138" customWidth="1"/>
    <col min="11782" max="11782" width="7.5" style="138" customWidth="1"/>
    <col min="11783" max="11783" width="7.625" style="138" customWidth="1"/>
    <col min="11784" max="11784" width="7.875" style="138" customWidth="1"/>
    <col min="11785" max="11785" width="7.625" style="138" customWidth="1"/>
    <col min="11786" max="11786" width="8.125" style="138" customWidth="1"/>
    <col min="11787" max="11787" width="7.75" style="138" customWidth="1"/>
    <col min="11788" max="11789" width="8.125" style="138" customWidth="1"/>
    <col min="11790" max="11790" width="7.75" style="138" customWidth="1"/>
    <col min="11791" max="11793" width="8.25" style="138" bestFit="1" customWidth="1"/>
    <col min="11794" max="11794" width="6.75" style="138" customWidth="1"/>
    <col min="11795" max="11797" width="8.25" style="138" bestFit="1" customWidth="1"/>
    <col min="11798" max="11798" width="6.875" style="138" customWidth="1"/>
    <col min="11799" max="11799" width="5.625" style="138" customWidth="1"/>
    <col min="11800" max="11800" width="6.375" style="138" customWidth="1"/>
    <col min="11801" max="11801" width="5.75" style="138" customWidth="1"/>
    <col min="11802" max="11802" width="9.125" style="138" customWidth="1"/>
    <col min="11803" max="11803" width="6" style="138" customWidth="1"/>
    <col min="11804" max="11814" width="6.625" style="138" customWidth="1"/>
    <col min="11815" max="11815" width="6.5" style="138" customWidth="1"/>
    <col min="11816" max="11816" width="5.25" style="138" customWidth="1"/>
    <col min="11817" max="11817" width="6.375" style="138" customWidth="1"/>
    <col min="11818" max="11818" width="10.125" style="138" customWidth="1"/>
    <col min="11819" max="11819" width="7.5" style="138" customWidth="1"/>
    <col min="11820" max="11820" width="6.125" style="138" customWidth="1"/>
    <col min="11821" max="11821" width="8.625" style="138" customWidth="1"/>
    <col min="11822" max="11822" width="5.75" style="138" customWidth="1"/>
    <col min="11823" max="11823" width="9.375" style="138" customWidth="1"/>
    <col min="11824" max="11824" width="6.125" style="138" customWidth="1"/>
    <col min="11825" max="11825" width="9.125" style="138" customWidth="1"/>
    <col min="11826" max="11826" width="5" style="138" customWidth="1"/>
    <col min="11827" max="11827" width="5.125" style="138" customWidth="1"/>
    <col min="11828" max="11828" width="3.5" style="138" customWidth="1"/>
    <col min="11829" max="11829" width="5.5" style="138" customWidth="1"/>
    <col min="11830" max="11831" width="9.625" style="138"/>
    <col min="11832" max="11832" width="5.875" style="138" customWidth="1"/>
    <col min="11833" max="12032" width="9.625" style="138"/>
    <col min="12033" max="12033" width="6.625" style="138" customWidth="1"/>
    <col min="12034" max="12034" width="7.875" style="138" customWidth="1"/>
    <col min="12035" max="12035" width="5.375" style="138" customWidth="1"/>
    <col min="12036" max="12036" width="5.75" style="138" customWidth="1"/>
    <col min="12037" max="12037" width="6.75" style="138" customWidth="1"/>
    <col min="12038" max="12038" width="7.5" style="138" customWidth="1"/>
    <col min="12039" max="12039" width="7.625" style="138" customWidth="1"/>
    <col min="12040" max="12040" width="7.875" style="138" customWidth="1"/>
    <col min="12041" max="12041" width="7.625" style="138" customWidth="1"/>
    <col min="12042" max="12042" width="8.125" style="138" customWidth="1"/>
    <col min="12043" max="12043" width="7.75" style="138" customWidth="1"/>
    <col min="12044" max="12045" width="8.125" style="138" customWidth="1"/>
    <col min="12046" max="12046" width="7.75" style="138" customWidth="1"/>
    <col min="12047" max="12049" width="8.25" style="138" bestFit="1" customWidth="1"/>
    <col min="12050" max="12050" width="6.75" style="138" customWidth="1"/>
    <col min="12051" max="12053" width="8.25" style="138" bestFit="1" customWidth="1"/>
    <col min="12054" max="12054" width="6.875" style="138" customWidth="1"/>
    <col min="12055" max="12055" width="5.625" style="138" customWidth="1"/>
    <col min="12056" max="12056" width="6.375" style="138" customWidth="1"/>
    <col min="12057" max="12057" width="5.75" style="138" customWidth="1"/>
    <col min="12058" max="12058" width="9.125" style="138" customWidth="1"/>
    <col min="12059" max="12059" width="6" style="138" customWidth="1"/>
    <col min="12060" max="12070" width="6.625" style="138" customWidth="1"/>
    <col min="12071" max="12071" width="6.5" style="138" customWidth="1"/>
    <col min="12072" max="12072" width="5.25" style="138" customWidth="1"/>
    <col min="12073" max="12073" width="6.375" style="138" customWidth="1"/>
    <col min="12074" max="12074" width="10.125" style="138" customWidth="1"/>
    <col min="12075" max="12075" width="7.5" style="138" customWidth="1"/>
    <col min="12076" max="12076" width="6.125" style="138" customWidth="1"/>
    <col min="12077" max="12077" width="8.625" style="138" customWidth="1"/>
    <col min="12078" max="12078" width="5.75" style="138" customWidth="1"/>
    <col min="12079" max="12079" width="9.375" style="138" customWidth="1"/>
    <col min="12080" max="12080" width="6.125" style="138" customWidth="1"/>
    <col min="12081" max="12081" width="9.125" style="138" customWidth="1"/>
    <col min="12082" max="12082" width="5" style="138" customWidth="1"/>
    <col min="12083" max="12083" width="5.125" style="138" customWidth="1"/>
    <col min="12084" max="12084" width="3.5" style="138" customWidth="1"/>
    <col min="12085" max="12085" width="5.5" style="138" customWidth="1"/>
    <col min="12086" max="12087" width="9.625" style="138"/>
    <col min="12088" max="12088" width="5.875" style="138" customWidth="1"/>
    <col min="12089" max="12288" width="9.625" style="138"/>
    <col min="12289" max="12289" width="6.625" style="138" customWidth="1"/>
    <col min="12290" max="12290" width="7.875" style="138" customWidth="1"/>
    <col min="12291" max="12291" width="5.375" style="138" customWidth="1"/>
    <col min="12292" max="12292" width="5.75" style="138" customWidth="1"/>
    <col min="12293" max="12293" width="6.75" style="138" customWidth="1"/>
    <col min="12294" max="12294" width="7.5" style="138" customWidth="1"/>
    <col min="12295" max="12295" width="7.625" style="138" customWidth="1"/>
    <col min="12296" max="12296" width="7.875" style="138" customWidth="1"/>
    <col min="12297" max="12297" width="7.625" style="138" customWidth="1"/>
    <col min="12298" max="12298" width="8.125" style="138" customWidth="1"/>
    <col min="12299" max="12299" width="7.75" style="138" customWidth="1"/>
    <col min="12300" max="12301" width="8.125" style="138" customWidth="1"/>
    <col min="12302" max="12302" width="7.75" style="138" customWidth="1"/>
    <col min="12303" max="12305" width="8.25" style="138" bestFit="1" customWidth="1"/>
    <col min="12306" max="12306" width="6.75" style="138" customWidth="1"/>
    <col min="12307" max="12309" width="8.25" style="138" bestFit="1" customWidth="1"/>
    <col min="12310" max="12310" width="6.875" style="138" customWidth="1"/>
    <col min="12311" max="12311" width="5.625" style="138" customWidth="1"/>
    <col min="12312" max="12312" width="6.375" style="138" customWidth="1"/>
    <col min="12313" max="12313" width="5.75" style="138" customWidth="1"/>
    <col min="12314" max="12314" width="9.125" style="138" customWidth="1"/>
    <col min="12315" max="12315" width="6" style="138" customWidth="1"/>
    <col min="12316" max="12326" width="6.625" style="138" customWidth="1"/>
    <col min="12327" max="12327" width="6.5" style="138" customWidth="1"/>
    <col min="12328" max="12328" width="5.25" style="138" customWidth="1"/>
    <col min="12329" max="12329" width="6.375" style="138" customWidth="1"/>
    <col min="12330" max="12330" width="10.125" style="138" customWidth="1"/>
    <col min="12331" max="12331" width="7.5" style="138" customWidth="1"/>
    <col min="12332" max="12332" width="6.125" style="138" customWidth="1"/>
    <col min="12333" max="12333" width="8.625" style="138" customWidth="1"/>
    <col min="12334" max="12334" width="5.75" style="138" customWidth="1"/>
    <col min="12335" max="12335" width="9.375" style="138" customWidth="1"/>
    <col min="12336" max="12336" width="6.125" style="138" customWidth="1"/>
    <col min="12337" max="12337" width="9.125" style="138" customWidth="1"/>
    <col min="12338" max="12338" width="5" style="138" customWidth="1"/>
    <col min="12339" max="12339" width="5.125" style="138" customWidth="1"/>
    <col min="12340" max="12340" width="3.5" style="138" customWidth="1"/>
    <col min="12341" max="12341" width="5.5" style="138" customWidth="1"/>
    <col min="12342" max="12343" width="9.625" style="138"/>
    <col min="12344" max="12344" width="5.875" style="138" customWidth="1"/>
    <col min="12345" max="12544" width="9.625" style="138"/>
    <col min="12545" max="12545" width="6.625" style="138" customWidth="1"/>
    <col min="12546" max="12546" width="7.875" style="138" customWidth="1"/>
    <col min="12547" max="12547" width="5.375" style="138" customWidth="1"/>
    <col min="12548" max="12548" width="5.75" style="138" customWidth="1"/>
    <col min="12549" max="12549" width="6.75" style="138" customWidth="1"/>
    <col min="12550" max="12550" width="7.5" style="138" customWidth="1"/>
    <col min="12551" max="12551" width="7.625" style="138" customWidth="1"/>
    <col min="12552" max="12552" width="7.875" style="138" customWidth="1"/>
    <col min="12553" max="12553" width="7.625" style="138" customWidth="1"/>
    <col min="12554" max="12554" width="8.125" style="138" customWidth="1"/>
    <col min="12555" max="12555" width="7.75" style="138" customWidth="1"/>
    <col min="12556" max="12557" width="8.125" style="138" customWidth="1"/>
    <col min="12558" max="12558" width="7.75" style="138" customWidth="1"/>
    <col min="12559" max="12561" width="8.25" style="138" bestFit="1" customWidth="1"/>
    <col min="12562" max="12562" width="6.75" style="138" customWidth="1"/>
    <col min="12563" max="12565" width="8.25" style="138" bestFit="1" customWidth="1"/>
    <col min="12566" max="12566" width="6.875" style="138" customWidth="1"/>
    <col min="12567" max="12567" width="5.625" style="138" customWidth="1"/>
    <col min="12568" max="12568" width="6.375" style="138" customWidth="1"/>
    <col min="12569" max="12569" width="5.75" style="138" customWidth="1"/>
    <col min="12570" max="12570" width="9.125" style="138" customWidth="1"/>
    <col min="12571" max="12571" width="6" style="138" customWidth="1"/>
    <col min="12572" max="12582" width="6.625" style="138" customWidth="1"/>
    <col min="12583" max="12583" width="6.5" style="138" customWidth="1"/>
    <col min="12584" max="12584" width="5.25" style="138" customWidth="1"/>
    <col min="12585" max="12585" width="6.375" style="138" customWidth="1"/>
    <col min="12586" max="12586" width="10.125" style="138" customWidth="1"/>
    <col min="12587" max="12587" width="7.5" style="138" customWidth="1"/>
    <col min="12588" max="12588" width="6.125" style="138" customWidth="1"/>
    <col min="12589" max="12589" width="8.625" style="138" customWidth="1"/>
    <col min="12590" max="12590" width="5.75" style="138" customWidth="1"/>
    <col min="12591" max="12591" width="9.375" style="138" customWidth="1"/>
    <col min="12592" max="12592" width="6.125" style="138" customWidth="1"/>
    <col min="12593" max="12593" width="9.125" style="138" customWidth="1"/>
    <col min="12594" max="12594" width="5" style="138" customWidth="1"/>
    <col min="12595" max="12595" width="5.125" style="138" customWidth="1"/>
    <col min="12596" max="12596" width="3.5" style="138" customWidth="1"/>
    <col min="12597" max="12597" width="5.5" style="138" customWidth="1"/>
    <col min="12598" max="12599" width="9.625" style="138"/>
    <col min="12600" max="12600" width="5.875" style="138" customWidth="1"/>
    <col min="12601" max="12800" width="9.625" style="138"/>
    <col min="12801" max="12801" width="6.625" style="138" customWidth="1"/>
    <col min="12802" max="12802" width="7.875" style="138" customWidth="1"/>
    <col min="12803" max="12803" width="5.375" style="138" customWidth="1"/>
    <col min="12804" max="12804" width="5.75" style="138" customWidth="1"/>
    <col min="12805" max="12805" width="6.75" style="138" customWidth="1"/>
    <col min="12806" max="12806" width="7.5" style="138" customWidth="1"/>
    <col min="12807" max="12807" width="7.625" style="138" customWidth="1"/>
    <col min="12808" max="12808" width="7.875" style="138" customWidth="1"/>
    <col min="12809" max="12809" width="7.625" style="138" customWidth="1"/>
    <col min="12810" max="12810" width="8.125" style="138" customWidth="1"/>
    <col min="12811" max="12811" width="7.75" style="138" customWidth="1"/>
    <col min="12812" max="12813" width="8.125" style="138" customWidth="1"/>
    <col min="12814" max="12814" width="7.75" style="138" customWidth="1"/>
    <col min="12815" max="12817" width="8.25" style="138" bestFit="1" customWidth="1"/>
    <col min="12818" max="12818" width="6.75" style="138" customWidth="1"/>
    <col min="12819" max="12821" width="8.25" style="138" bestFit="1" customWidth="1"/>
    <col min="12822" max="12822" width="6.875" style="138" customWidth="1"/>
    <col min="12823" max="12823" width="5.625" style="138" customWidth="1"/>
    <col min="12824" max="12824" width="6.375" style="138" customWidth="1"/>
    <col min="12825" max="12825" width="5.75" style="138" customWidth="1"/>
    <col min="12826" max="12826" width="9.125" style="138" customWidth="1"/>
    <col min="12827" max="12827" width="6" style="138" customWidth="1"/>
    <col min="12828" max="12838" width="6.625" style="138" customWidth="1"/>
    <col min="12839" max="12839" width="6.5" style="138" customWidth="1"/>
    <col min="12840" max="12840" width="5.25" style="138" customWidth="1"/>
    <col min="12841" max="12841" width="6.375" style="138" customWidth="1"/>
    <col min="12842" max="12842" width="10.125" style="138" customWidth="1"/>
    <col min="12843" max="12843" width="7.5" style="138" customWidth="1"/>
    <col min="12844" max="12844" width="6.125" style="138" customWidth="1"/>
    <col min="12845" max="12845" width="8.625" style="138" customWidth="1"/>
    <col min="12846" max="12846" width="5.75" style="138" customWidth="1"/>
    <col min="12847" max="12847" width="9.375" style="138" customWidth="1"/>
    <col min="12848" max="12848" width="6.125" style="138" customWidth="1"/>
    <col min="12849" max="12849" width="9.125" style="138" customWidth="1"/>
    <col min="12850" max="12850" width="5" style="138" customWidth="1"/>
    <col min="12851" max="12851" width="5.125" style="138" customWidth="1"/>
    <col min="12852" max="12852" width="3.5" style="138" customWidth="1"/>
    <col min="12853" max="12853" width="5.5" style="138" customWidth="1"/>
    <col min="12854" max="12855" width="9.625" style="138"/>
    <col min="12856" max="12856" width="5.875" style="138" customWidth="1"/>
    <col min="12857" max="13056" width="9.625" style="138"/>
    <col min="13057" max="13057" width="6.625" style="138" customWidth="1"/>
    <col min="13058" max="13058" width="7.875" style="138" customWidth="1"/>
    <col min="13059" max="13059" width="5.375" style="138" customWidth="1"/>
    <col min="13060" max="13060" width="5.75" style="138" customWidth="1"/>
    <col min="13061" max="13061" width="6.75" style="138" customWidth="1"/>
    <col min="13062" max="13062" width="7.5" style="138" customWidth="1"/>
    <col min="13063" max="13063" width="7.625" style="138" customWidth="1"/>
    <col min="13064" max="13064" width="7.875" style="138" customWidth="1"/>
    <col min="13065" max="13065" width="7.625" style="138" customWidth="1"/>
    <col min="13066" max="13066" width="8.125" style="138" customWidth="1"/>
    <col min="13067" max="13067" width="7.75" style="138" customWidth="1"/>
    <col min="13068" max="13069" width="8.125" style="138" customWidth="1"/>
    <col min="13070" max="13070" width="7.75" style="138" customWidth="1"/>
    <col min="13071" max="13073" width="8.25" style="138" bestFit="1" customWidth="1"/>
    <col min="13074" max="13074" width="6.75" style="138" customWidth="1"/>
    <col min="13075" max="13077" width="8.25" style="138" bestFit="1" customWidth="1"/>
    <col min="13078" max="13078" width="6.875" style="138" customWidth="1"/>
    <col min="13079" max="13079" width="5.625" style="138" customWidth="1"/>
    <col min="13080" max="13080" width="6.375" style="138" customWidth="1"/>
    <col min="13081" max="13081" width="5.75" style="138" customWidth="1"/>
    <col min="13082" max="13082" width="9.125" style="138" customWidth="1"/>
    <col min="13083" max="13083" width="6" style="138" customWidth="1"/>
    <col min="13084" max="13094" width="6.625" style="138" customWidth="1"/>
    <col min="13095" max="13095" width="6.5" style="138" customWidth="1"/>
    <col min="13096" max="13096" width="5.25" style="138" customWidth="1"/>
    <col min="13097" max="13097" width="6.375" style="138" customWidth="1"/>
    <col min="13098" max="13098" width="10.125" style="138" customWidth="1"/>
    <col min="13099" max="13099" width="7.5" style="138" customWidth="1"/>
    <col min="13100" max="13100" width="6.125" style="138" customWidth="1"/>
    <col min="13101" max="13101" width="8.625" style="138" customWidth="1"/>
    <col min="13102" max="13102" width="5.75" style="138" customWidth="1"/>
    <col min="13103" max="13103" width="9.375" style="138" customWidth="1"/>
    <col min="13104" max="13104" width="6.125" style="138" customWidth="1"/>
    <col min="13105" max="13105" width="9.125" style="138" customWidth="1"/>
    <col min="13106" max="13106" width="5" style="138" customWidth="1"/>
    <col min="13107" max="13107" width="5.125" style="138" customWidth="1"/>
    <col min="13108" max="13108" width="3.5" style="138" customWidth="1"/>
    <col min="13109" max="13109" width="5.5" style="138" customWidth="1"/>
    <col min="13110" max="13111" width="9.625" style="138"/>
    <col min="13112" max="13112" width="5.875" style="138" customWidth="1"/>
    <col min="13113" max="13312" width="9.625" style="138"/>
    <col min="13313" max="13313" width="6.625" style="138" customWidth="1"/>
    <col min="13314" max="13314" width="7.875" style="138" customWidth="1"/>
    <col min="13315" max="13315" width="5.375" style="138" customWidth="1"/>
    <col min="13316" max="13316" width="5.75" style="138" customWidth="1"/>
    <col min="13317" max="13317" width="6.75" style="138" customWidth="1"/>
    <col min="13318" max="13318" width="7.5" style="138" customWidth="1"/>
    <col min="13319" max="13319" width="7.625" style="138" customWidth="1"/>
    <col min="13320" max="13320" width="7.875" style="138" customWidth="1"/>
    <col min="13321" max="13321" width="7.625" style="138" customWidth="1"/>
    <col min="13322" max="13322" width="8.125" style="138" customWidth="1"/>
    <col min="13323" max="13323" width="7.75" style="138" customWidth="1"/>
    <col min="13324" max="13325" width="8.125" style="138" customWidth="1"/>
    <col min="13326" max="13326" width="7.75" style="138" customWidth="1"/>
    <col min="13327" max="13329" width="8.25" style="138" bestFit="1" customWidth="1"/>
    <col min="13330" max="13330" width="6.75" style="138" customWidth="1"/>
    <col min="13331" max="13333" width="8.25" style="138" bestFit="1" customWidth="1"/>
    <col min="13334" max="13334" width="6.875" style="138" customWidth="1"/>
    <col min="13335" max="13335" width="5.625" style="138" customWidth="1"/>
    <col min="13336" max="13336" width="6.375" style="138" customWidth="1"/>
    <col min="13337" max="13337" width="5.75" style="138" customWidth="1"/>
    <col min="13338" max="13338" width="9.125" style="138" customWidth="1"/>
    <col min="13339" max="13339" width="6" style="138" customWidth="1"/>
    <col min="13340" max="13350" width="6.625" style="138" customWidth="1"/>
    <col min="13351" max="13351" width="6.5" style="138" customWidth="1"/>
    <col min="13352" max="13352" width="5.25" style="138" customWidth="1"/>
    <col min="13353" max="13353" width="6.375" style="138" customWidth="1"/>
    <col min="13354" max="13354" width="10.125" style="138" customWidth="1"/>
    <col min="13355" max="13355" width="7.5" style="138" customWidth="1"/>
    <col min="13356" max="13356" width="6.125" style="138" customWidth="1"/>
    <col min="13357" max="13357" width="8.625" style="138" customWidth="1"/>
    <col min="13358" max="13358" width="5.75" style="138" customWidth="1"/>
    <col min="13359" max="13359" width="9.375" style="138" customWidth="1"/>
    <col min="13360" max="13360" width="6.125" style="138" customWidth="1"/>
    <col min="13361" max="13361" width="9.125" style="138" customWidth="1"/>
    <col min="13362" max="13362" width="5" style="138" customWidth="1"/>
    <col min="13363" max="13363" width="5.125" style="138" customWidth="1"/>
    <col min="13364" max="13364" width="3.5" style="138" customWidth="1"/>
    <col min="13365" max="13365" width="5.5" style="138" customWidth="1"/>
    <col min="13366" max="13367" width="9.625" style="138"/>
    <col min="13368" max="13368" width="5.875" style="138" customWidth="1"/>
    <col min="13369" max="13568" width="9.625" style="138"/>
    <col min="13569" max="13569" width="6.625" style="138" customWidth="1"/>
    <col min="13570" max="13570" width="7.875" style="138" customWidth="1"/>
    <col min="13571" max="13571" width="5.375" style="138" customWidth="1"/>
    <col min="13572" max="13572" width="5.75" style="138" customWidth="1"/>
    <col min="13573" max="13573" width="6.75" style="138" customWidth="1"/>
    <col min="13574" max="13574" width="7.5" style="138" customWidth="1"/>
    <col min="13575" max="13575" width="7.625" style="138" customWidth="1"/>
    <col min="13576" max="13576" width="7.875" style="138" customWidth="1"/>
    <col min="13577" max="13577" width="7.625" style="138" customWidth="1"/>
    <col min="13578" max="13578" width="8.125" style="138" customWidth="1"/>
    <col min="13579" max="13579" width="7.75" style="138" customWidth="1"/>
    <col min="13580" max="13581" width="8.125" style="138" customWidth="1"/>
    <col min="13582" max="13582" width="7.75" style="138" customWidth="1"/>
    <col min="13583" max="13585" width="8.25" style="138" bestFit="1" customWidth="1"/>
    <col min="13586" max="13586" width="6.75" style="138" customWidth="1"/>
    <col min="13587" max="13589" width="8.25" style="138" bestFit="1" customWidth="1"/>
    <col min="13590" max="13590" width="6.875" style="138" customWidth="1"/>
    <col min="13591" max="13591" width="5.625" style="138" customWidth="1"/>
    <col min="13592" max="13592" width="6.375" style="138" customWidth="1"/>
    <col min="13593" max="13593" width="5.75" style="138" customWidth="1"/>
    <col min="13594" max="13594" width="9.125" style="138" customWidth="1"/>
    <col min="13595" max="13595" width="6" style="138" customWidth="1"/>
    <col min="13596" max="13606" width="6.625" style="138" customWidth="1"/>
    <col min="13607" max="13607" width="6.5" style="138" customWidth="1"/>
    <col min="13608" max="13608" width="5.25" style="138" customWidth="1"/>
    <col min="13609" max="13609" width="6.375" style="138" customWidth="1"/>
    <col min="13610" max="13610" width="10.125" style="138" customWidth="1"/>
    <col min="13611" max="13611" width="7.5" style="138" customWidth="1"/>
    <col min="13612" max="13612" width="6.125" style="138" customWidth="1"/>
    <col min="13613" max="13613" width="8.625" style="138" customWidth="1"/>
    <col min="13614" max="13614" width="5.75" style="138" customWidth="1"/>
    <col min="13615" max="13615" width="9.375" style="138" customWidth="1"/>
    <col min="13616" max="13616" width="6.125" style="138" customWidth="1"/>
    <col min="13617" max="13617" width="9.125" style="138" customWidth="1"/>
    <col min="13618" max="13618" width="5" style="138" customWidth="1"/>
    <col min="13619" max="13619" width="5.125" style="138" customWidth="1"/>
    <col min="13620" max="13620" width="3.5" style="138" customWidth="1"/>
    <col min="13621" max="13621" width="5.5" style="138" customWidth="1"/>
    <col min="13622" max="13623" width="9.625" style="138"/>
    <col min="13624" max="13624" width="5.875" style="138" customWidth="1"/>
    <col min="13625" max="13824" width="9.625" style="138"/>
    <col min="13825" max="13825" width="6.625" style="138" customWidth="1"/>
    <col min="13826" max="13826" width="7.875" style="138" customWidth="1"/>
    <col min="13827" max="13827" width="5.375" style="138" customWidth="1"/>
    <col min="13828" max="13828" width="5.75" style="138" customWidth="1"/>
    <col min="13829" max="13829" width="6.75" style="138" customWidth="1"/>
    <col min="13830" max="13830" width="7.5" style="138" customWidth="1"/>
    <col min="13831" max="13831" width="7.625" style="138" customWidth="1"/>
    <col min="13832" max="13832" width="7.875" style="138" customWidth="1"/>
    <col min="13833" max="13833" width="7.625" style="138" customWidth="1"/>
    <col min="13834" max="13834" width="8.125" style="138" customWidth="1"/>
    <col min="13835" max="13835" width="7.75" style="138" customWidth="1"/>
    <col min="13836" max="13837" width="8.125" style="138" customWidth="1"/>
    <col min="13838" max="13838" width="7.75" style="138" customWidth="1"/>
    <col min="13839" max="13841" width="8.25" style="138" bestFit="1" customWidth="1"/>
    <col min="13842" max="13842" width="6.75" style="138" customWidth="1"/>
    <col min="13843" max="13845" width="8.25" style="138" bestFit="1" customWidth="1"/>
    <col min="13846" max="13846" width="6.875" style="138" customWidth="1"/>
    <col min="13847" max="13847" width="5.625" style="138" customWidth="1"/>
    <col min="13848" max="13848" width="6.375" style="138" customWidth="1"/>
    <col min="13849" max="13849" width="5.75" style="138" customWidth="1"/>
    <col min="13850" max="13850" width="9.125" style="138" customWidth="1"/>
    <col min="13851" max="13851" width="6" style="138" customWidth="1"/>
    <col min="13852" max="13862" width="6.625" style="138" customWidth="1"/>
    <col min="13863" max="13863" width="6.5" style="138" customWidth="1"/>
    <col min="13864" max="13864" width="5.25" style="138" customWidth="1"/>
    <col min="13865" max="13865" width="6.375" style="138" customWidth="1"/>
    <col min="13866" max="13866" width="10.125" style="138" customWidth="1"/>
    <col min="13867" max="13867" width="7.5" style="138" customWidth="1"/>
    <col min="13868" max="13868" width="6.125" style="138" customWidth="1"/>
    <col min="13869" max="13869" width="8.625" style="138" customWidth="1"/>
    <col min="13870" max="13870" width="5.75" style="138" customWidth="1"/>
    <col min="13871" max="13871" width="9.375" style="138" customWidth="1"/>
    <col min="13872" max="13872" width="6.125" style="138" customWidth="1"/>
    <col min="13873" max="13873" width="9.125" style="138" customWidth="1"/>
    <col min="13874" max="13874" width="5" style="138" customWidth="1"/>
    <col min="13875" max="13875" width="5.125" style="138" customWidth="1"/>
    <col min="13876" max="13876" width="3.5" style="138" customWidth="1"/>
    <col min="13877" max="13877" width="5.5" style="138" customWidth="1"/>
    <col min="13878" max="13879" width="9.625" style="138"/>
    <col min="13880" max="13880" width="5.875" style="138" customWidth="1"/>
    <col min="13881" max="14080" width="9.625" style="138"/>
    <col min="14081" max="14081" width="6.625" style="138" customWidth="1"/>
    <col min="14082" max="14082" width="7.875" style="138" customWidth="1"/>
    <col min="14083" max="14083" width="5.375" style="138" customWidth="1"/>
    <col min="14084" max="14084" width="5.75" style="138" customWidth="1"/>
    <col min="14085" max="14085" width="6.75" style="138" customWidth="1"/>
    <col min="14086" max="14086" width="7.5" style="138" customWidth="1"/>
    <col min="14087" max="14087" width="7.625" style="138" customWidth="1"/>
    <col min="14088" max="14088" width="7.875" style="138" customWidth="1"/>
    <col min="14089" max="14089" width="7.625" style="138" customWidth="1"/>
    <col min="14090" max="14090" width="8.125" style="138" customWidth="1"/>
    <col min="14091" max="14091" width="7.75" style="138" customWidth="1"/>
    <col min="14092" max="14093" width="8.125" style="138" customWidth="1"/>
    <col min="14094" max="14094" width="7.75" style="138" customWidth="1"/>
    <col min="14095" max="14097" width="8.25" style="138" bestFit="1" customWidth="1"/>
    <col min="14098" max="14098" width="6.75" style="138" customWidth="1"/>
    <col min="14099" max="14101" width="8.25" style="138" bestFit="1" customWidth="1"/>
    <col min="14102" max="14102" width="6.875" style="138" customWidth="1"/>
    <col min="14103" max="14103" width="5.625" style="138" customWidth="1"/>
    <col min="14104" max="14104" width="6.375" style="138" customWidth="1"/>
    <col min="14105" max="14105" width="5.75" style="138" customWidth="1"/>
    <col min="14106" max="14106" width="9.125" style="138" customWidth="1"/>
    <col min="14107" max="14107" width="6" style="138" customWidth="1"/>
    <col min="14108" max="14118" width="6.625" style="138" customWidth="1"/>
    <col min="14119" max="14119" width="6.5" style="138" customWidth="1"/>
    <col min="14120" max="14120" width="5.25" style="138" customWidth="1"/>
    <col min="14121" max="14121" width="6.375" style="138" customWidth="1"/>
    <col min="14122" max="14122" width="10.125" style="138" customWidth="1"/>
    <col min="14123" max="14123" width="7.5" style="138" customWidth="1"/>
    <col min="14124" max="14124" width="6.125" style="138" customWidth="1"/>
    <col min="14125" max="14125" width="8.625" style="138" customWidth="1"/>
    <col min="14126" max="14126" width="5.75" style="138" customWidth="1"/>
    <col min="14127" max="14127" width="9.375" style="138" customWidth="1"/>
    <col min="14128" max="14128" width="6.125" style="138" customWidth="1"/>
    <col min="14129" max="14129" width="9.125" style="138" customWidth="1"/>
    <col min="14130" max="14130" width="5" style="138" customWidth="1"/>
    <col min="14131" max="14131" width="5.125" style="138" customWidth="1"/>
    <col min="14132" max="14132" width="3.5" style="138" customWidth="1"/>
    <col min="14133" max="14133" width="5.5" style="138" customWidth="1"/>
    <col min="14134" max="14135" width="9.625" style="138"/>
    <col min="14136" max="14136" width="5.875" style="138" customWidth="1"/>
    <col min="14137" max="14336" width="9.625" style="138"/>
    <col min="14337" max="14337" width="6.625" style="138" customWidth="1"/>
    <col min="14338" max="14338" width="7.875" style="138" customWidth="1"/>
    <col min="14339" max="14339" width="5.375" style="138" customWidth="1"/>
    <col min="14340" max="14340" width="5.75" style="138" customWidth="1"/>
    <col min="14341" max="14341" width="6.75" style="138" customWidth="1"/>
    <col min="14342" max="14342" width="7.5" style="138" customWidth="1"/>
    <col min="14343" max="14343" width="7.625" style="138" customWidth="1"/>
    <col min="14344" max="14344" width="7.875" style="138" customWidth="1"/>
    <col min="14345" max="14345" width="7.625" style="138" customWidth="1"/>
    <col min="14346" max="14346" width="8.125" style="138" customWidth="1"/>
    <col min="14347" max="14347" width="7.75" style="138" customWidth="1"/>
    <col min="14348" max="14349" width="8.125" style="138" customWidth="1"/>
    <col min="14350" max="14350" width="7.75" style="138" customWidth="1"/>
    <col min="14351" max="14353" width="8.25" style="138" bestFit="1" customWidth="1"/>
    <col min="14354" max="14354" width="6.75" style="138" customWidth="1"/>
    <col min="14355" max="14357" width="8.25" style="138" bestFit="1" customWidth="1"/>
    <col min="14358" max="14358" width="6.875" style="138" customWidth="1"/>
    <col min="14359" max="14359" width="5.625" style="138" customWidth="1"/>
    <col min="14360" max="14360" width="6.375" style="138" customWidth="1"/>
    <col min="14361" max="14361" width="5.75" style="138" customWidth="1"/>
    <col min="14362" max="14362" width="9.125" style="138" customWidth="1"/>
    <col min="14363" max="14363" width="6" style="138" customWidth="1"/>
    <col min="14364" max="14374" width="6.625" style="138" customWidth="1"/>
    <col min="14375" max="14375" width="6.5" style="138" customWidth="1"/>
    <col min="14376" max="14376" width="5.25" style="138" customWidth="1"/>
    <col min="14377" max="14377" width="6.375" style="138" customWidth="1"/>
    <col min="14378" max="14378" width="10.125" style="138" customWidth="1"/>
    <col min="14379" max="14379" width="7.5" style="138" customWidth="1"/>
    <col min="14380" max="14380" width="6.125" style="138" customWidth="1"/>
    <col min="14381" max="14381" width="8.625" style="138" customWidth="1"/>
    <col min="14382" max="14382" width="5.75" style="138" customWidth="1"/>
    <col min="14383" max="14383" width="9.375" style="138" customWidth="1"/>
    <col min="14384" max="14384" width="6.125" style="138" customWidth="1"/>
    <col min="14385" max="14385" width="9.125" style="138" customWidth="1"/>
    <col min="14386" max="14386" width="5" style="138" customWidth="1"/>
    <col min="14387" max="14387" width="5.125" style="138" customWidth="1"/>
    <col min="14388" max="14388" width="3.5" style="138" customWidth="1"/>
    <col min="14389" max="14389" width="5.5" style="138" customWidth="1"/>
    <col min="14390" max="14391" width="9.625" style="138"/>
    <col min="14392" max="14392" width="5.875" style="138" customWidth="1"/>
    <col min="14393" max="14592" width="9.625" style="138"/>
    <col min="14593" max="14593" width="6.625" style="138" customWidth="1"/>
    <col min="14594" max="14594" width="7.875" style="138" customWidth="1"/>
    <col min="14595" max="14595" width="5.375" style="138" customWidth="1"/>
    <col min="14596" max="14596" width="5.75" style="138" customWidth="1"/>
    <col min="14597" max="14597" width="6.75" style="138" customWidth="1"/>
    <col min="14598" max="14598" width="7.5" style="138" customWidth="1"/>
    <col min="14599" max="14599" width="7.625" style="138" customWidth="1"/>
    <col min="14600" max="14600" width="7.875" style="138" customWidth="1"/>
    <col min="14601" max="14601" width="7.625" style="138" customWidth="1"/>
    <col min="14602" max="14602" width="8.125" style="138" customWidth="1"/>
    <col min="14603" max="14603" width="7.75" style="138" customWidth="1"/>
    <col min="14604" max="14605" width="8.125" style="138" customWidth="1"/>
    <col min="14606" max="14606" width="7.75" style="138" customWidth="1"/>
    <col min="14607" max="14609" width="8.25" style="138" bestFit="1" customWidth="1"/>
    <col min="14610" max="14610" width="6.75" style="138" customWidth="1"/>
    <col min="14611" max="14613" width="8.25" style="138" bestFit="1" customWidth="1"/>
    <col min="14614" max="14614" width="6.875" style="138" customWidth="1"/>
    <col min="14615" max="14615" width="5.625" style="138" customWidth="1"/>
    <col min="14616" max="14616" width="6.375" style="138" customWidth="1"/>
    <col min="14617" max="14617" width="5.75" style="138" customWidth="1"/>
    <col min="14618" max="14618" width="9.125" style="138" customWidth="1"/>
    <col min="14619" max="14619" width="6" style="138" customWidth="1"/>
    <col min="14620" max="14630" width="6.625" style="138" customWidth="1"/>
    <col min="14631" max="14631" width="6.5" style="138" customWidth="1"/>
    <col min="14632" max="14632" width="5.25" style="138" customWidth="1"/>
    <col min="14633" max="14633" width="6.375" style="138" customWidth="1"/>
    <col min="14634" max="14634" width="10.125" style="138" customWidth="1"/>
    <col min="14635" max="14635" width="7.5" style="138" customWidth="1"/>
    <col min="14636" max="14636" width="6.125" style="138" customWidth="1"/>
    <col min="14637" max="14637" width="8.625" style="138" customWidth="1"/>
    <col min="14638" max="14638" width="5.75" style="138" customWidth="1"/>
    <col min="14639" max="14639" width="9.375" style="138" customWidth="1"/>
    <col min="14640" max="14640" width="6.125" style="138" customWidth="1"/>
    <col min="14641" max="14641" width="9.125" style="138" customWidth="1"/>
    <col min="14642" max="14642" width="5" style="138" customWidth="1"/>
    <col min="14643" max="14643" width="5.125" style="138" customWidth="1"/>
    <col min="14644" max="14644" width="3.5" style="138" customWidth="1"/>
    <col min="14645" max="14645" width="5.5" style="138" customWidth="1"/>
    <col min="14646" max="14647" width="9.625" style="138"/>
    <col min="14648" max="14648" width="5.875" style="138" customWidth="1"/>
    <col min="14649" max="14848" width="9.625" style="138"/>
    <col min="14849" max="14849" width="6.625" style="138" customWidth="1"/>
    <col min="14850" max="14850" width="7.875" style="138" customWidth="1"/>
    <col min="14851" max="14851" width="5.375" style="138" customWidth="1"/>
    <col min="14852" max="14852" width="5.75" style="138" customWidth="1"/>
    <col min="14853" max="14853" width="6.75" style="138" customWidth="1"/>
    <col min="14854" max="14854" width="7.5" style="138" customWidth="1"/>
    <col min="14855" max="14855" width="7.625" style="138" customWidth="1"/>
    <col min="14856" max="14856" width="7.875" style="138" customWidth="1"/>
    <col min="14857" max="14857" width="7.625" style="138" customWidth="1"/>
    <col min="14858" max="14858" width="8.125" style="138" customWidth="1"/>
    <col min="14859" max="14859" width="7.75" style="138" customWidth="1"/>
    <col min="14860" max="14861" width="8.125" style="138" customWidth="1"/>
    <col min="14862" max="14862" width="7.75" style="138" customWidth="1"/>
    <col min="14863" max="14865" width="8.25" style="138" bestFit="1" customWidth="1"/>
    <col min="14866" max="14866" width="6.75" style="138" customWidth="1"/>
    <col min="14867" max="14869" width="8.25" style="138" bestFit="1" customWidth="1"/>
    <col min="14870" max="14870" width="6.875" style="138" customWidth="1"/>
    <col min="14871" max="14871" width="5.625" style="138" customWidth="1"/>
    <col min="14872" max="14872" width="6.375" style="138" customWidth="1"/>
    <col min="14873" max="14873" width="5.75" style="138" customWidth="1"/>
    <col min="14874" max="14874" width="9.125" style="138" customWidth="1"/>
    <col min="14875" max="14875" width="6" style="138" customWidth="1"/>
    <col min="14876" max="14886" width="6.625" style="138" customWidth="1"/>
    <col min="14887" max="14887" width="6.5" style="138" customWidth="1"/>
    <col min="14888" max="14888" width="5.25" style="138" customWidth="1"/>
    <col min="14889" max="14889" width="6.375" style="138" customWidth="1"/>
    <col min="14890" max="14890" width="10.125" style="138" customWidth="1"/>
    <col min="14891" max="14891" width="7.5" style="138" customWidth="1"/>
    <col min="14892" max="14892" width="6.125" style="138" customWidth="1"/>
    <col min="14893" max="14893" width="8.625" style="138" customWidth="1"/>
    <col min="14894" max="14894" width="5.75" style="138" customWidth="1"/>
    <col min="14895" max="14895" width="9.375" style="138" customWidth="1"/>
    <col min="14896" max="14896" width="6.125" style="138" customWidth="1"/>
    <col min="14897" max="14897" width="9.125" style="138" customWidth="1"/>
    <col min="14898" max="14898" width="5" style="138" customWidth="1"/>
    <col min="14899" max="14899" width="5.125" style="138" customWidth="1"/>
    <col min="14900" max="14900" width="3.5" style="138" customWidth="1"/>
    <col min="14901" max="14901" width="5.5" style="138" customWidth="1"/>
    <col min="14902" max="14903" width="9.625" style="138"/>
    <col min="14904" max="14904" width="5.875" style="138" customWidth="1"/>
    <col min="14905" max="15104" width="9.625" style="138"/>
    <col min="15105" max="15105" width="6.625" style="138" customWidth="1"/>
    <col min="15106" max="15106" width="7.875" style="138" customWidth="1"/>
    <col min="15107" max="15107" width="5.375" style="138" customWidth="1"/>
    <col min="15108" max="15108" width="5.75" style="138" customWidth="1"/>
    <col min="15109" max="15109" width="6.75" style="138" customWidth="1"/>
    <col min="15110" max="15110" width="7.5" style="138" customWidth="1"/>
    <col min="15111" max="15111" width="7.625" style="138" customWidth="1"/>
    <col min="15112" max="15112" width="7.875" style="138" customWidth="1"/>
    <col min="15113" max="15113" width="7.625" style="138" customWidth="1"/>
    <col min="15114" max="15114" width="8.125" style="138" customWidth="1"/>
    <col min="15115" max="15115" width="7.75" style="138" customWidth="1"/>
    <col min="15116" max="15117" width="8.125" style="138" customWidth="1"/>
    <col min="15118" max="15118" width="7.75" style="138" customWidth="1"/>
    <col min="15119" max="15121" width="8.25" style="138" bestFit="1" customWidth="1"/>
    <col min="15122" max="15122" width="6.75" style="138" customWidth="1"/>
    <col min="15123" max="15125" width="8.25" style="138" bestFit="1" customWidth="1"/>
    <col min="15126" max="15126" width="6.875" style="138" customWidth="1"/>
    <col min="15127" max="15127" width="5.625" style="138" customWidth="1"/>
    <col min="15128" max="15128" width="6.375" style="138" customWidth="1"/>
    <col min="15129" max="15129" width="5.75" style="138" customWidth="1"/>
    <col min="15130" max="15130" width="9.125" style="138" customWidth="1"/>
    <col min="15131" max="15131" width="6" style="138" customWidth="1"/>
    <col min="15132" max="15142" width="6.625" style="138" customWidth="1"/>
    <col min="15143" max="15143" width="6.5" style="138" customWidth="1"/>
    <col min="15144" max="15144" width="5.25" style="138" customWidth="1"/>
    <col min="15145" max="15145" width="6.375" style="138" customWidth="1"/>
    <col min="15146" max="15146" width="10.125" style="138" customWidth="1"/>
    <col min="15147" max="15147" width="7.5" style="138" customWidth="1"/>
    <col min="15148" max="15148" width="6.125" style="138" customWidth="1"/>
    <col min="15149" max="15149" width="8.625" style="138" customWidth="1"/>
    <col min="15150" max="15150" width="5.75" style="138" customWidth="1"/>
    <col min="15151" max="15151" width="9.375" style="138" customWidth="1"/>
    <col min="15152" max="15152" width="6.125" style="138" customWidth="1"/>
    <col min="15153" max="15153" width="9.125" style="138" customWidth="1"/>
    <col min="15154" max="15154" width="5" style="138" customWidth="1"/>
    <col min="15155" max="15155" width="5.125" style="138" customWidth="1"/>
    <col min="15156" max="15156" width="3.5" style="138" customWidth="1"/>
    <col min="15157" max="15157" width="5.5" style="138" customWidth="1"/>
    <col min="15158" max="15159" width="9.625" style="138"/>
    <col min="15160" max="15160" width="5.875" style="138" customWidth="1"/>
    <col min="15161" max="15360" width="9.625" style="138"/>
    <col min="15361" max="15361" width="6.625" style="138" customWidth="1"/>
    <col min="15362" max="15362" width="7.875" style="138" customWidth="1"/>
    <col min="15363" max="15363" width="5.375" style="138" customWidth="1"/>
    <col min="15364" max="15364" width="5.75" style="138" customWidth="1"/>
    <col min="15365" max="15365" width="6.75" style="138" customWidth="1"/>
    <col min="15366" max="15366" width="7.5" style="138" customWidth="1"/>
    <col min="15367" max="15367" width="7.625" style="138" customWidth="1"/>
    <col min="15368" max="15368" width="7.875" style="138" customWidth="1"/>
    <col min="15369" max="15369" width="7.625" style="138" customWidth="1"/>
    <col min="15370" max="15370" width="8.125" style="138" customWidth="1"/>
    <col min="15371" max="15371" width="7.75" style="138" customWidth="1"/>
    <col min="15372" max="15373" width="8.125" style="138" customWidth="1"/>
    <col min="15374" max="15374" width="7.75" style="138" customWidth="1"/>
    <col min="15375" max="15377" width="8.25" style="138" bestFit="1" customWidth="1"/>
    <col min="15378" max="15378" width="6.75" style="138" customWidth="1"/>
    <col min="15379" max="15381" width="8.25" style="138" bestFit="1" customWidth="1"/>
    <col min="15382" max="15382" width="6.875" style="138" customWidth="1"/>
    <col min="15383" max="15383" width="5.625" style="138" customWidth="1"/>
    <col min="15384" max="15384" width="6.375" style="138" customWidth="1"/>
    <col min="15385" max="15385" width="5.75" style="138" customWidth="1"/>
    <col min="15386" max="15386" width="9.125" style="138" customWidth="1"/>
    <col min="15387" max="15387" width="6" style="138" customWidth="1"/>
    <col min="15388" max="15398" width="6.625" style="138" customWidth="1"/>
    <col min="15399" max="15399" width="6.5" style="138" customWidth="1"/>
    <col min="15400" max="15400" width="5.25" style="138" customWidth="1"/>
    <col min="15401" max="15401" width="6.375" style="138" customWidth="1"/>
    <col min="15402" max="15402" width="10.125" style="138" customWidth="1"/>
    <col min="15403" max="15403" width="7.5" style="138" customWidth="1"/>
    <col min="15404" max="15404" width="6.125" style="138" customWidth="1"/>
    <col min="15405" max="15405" width="8.625" style="138" customWidth="1"/>
    <col min="15406" max="15406" width="5.75" style="138" customWidth="1"/>
    <col min="15407" max="15407" width="9.375" style="138" customWidth="1"/>
    <col min="15408" max="15408" width="6.125" style="138" customWidth="1"/>
    <col min="15409" max="15409" width="9.125" style="138" customWidth="1"/>
    <col min="15410" max="15410" width="5" style="138" customWidth="1"/>
    <col min="15411" max="15411" width="5.125" style="138" customWidth="1"/>
    <col min="15412" max="15412" width="3.5" style="138" customWidth="1"/>
    <col min="15413" max="15413" width="5.5" style="138" customWidth="1"/>
    <col min="15414" max="15415" width="9.625" style="138"/>
    <col min="15416" max="15416" width="5.875" style="138" customWidth="1"/>
    <col min="15417" max="15616" width="9.625" style="138"/>
    <col min="15617" max="15617" width="6.625" style="138" customWidth="1"/>
    <col min="15618" max="15618" width="7.875" style="138" customWidth="1"/>
    <col min="15619" max="15619" width="5.375" style="138" customWidth="1"/>
    <col min="15620" max="15620" width="5.75" style="138" customWidth="1"/>
    <col min="15621" max="15621" width="6.75" style="138" customWidth="1"/>
    <col min="15622" max="15622" width="7.5" style="138" customWidth="1"/>
    <col min="15623" max="15623" width="7.625" style="138" customWidth="1"/>
    <col min="15624" max="15624" width="7.875" style="138" customWidth="1"/>
    <col min="15625" max="15625" width="7.625" style="138" customWidth="1"/>
    <col min="15626" max="15626" width="8.125" style="138" customWidth="1"/>
    <col min="15627" max="15627" width="7.75" style="138" customWidth="1"/>
    <col min="15628" max="15629" width="8.125" style="138" customWidth="1"/>
    <col min="15630" max="15630" width="7.75" style="138" customWidth="1"/>
    <col min="15631" max="15633" width="8.25" style="138" bestFit="1" customWidth="1"/>
    <col min="15634" max="15634" width="6.75" style="138" customWidth="1"/>
    <col min="15635" max="15637" width="8.25" style="138" bestFit="1" customWidth="1"/>
    <col min="15638" max="15638" width="6.875" style="138" customWidth="1"/>
    <col min="15639" max="15639" width="5.625" style="138" customWidth="1"/>
    <col min="15640" max="15640" width="6.375" style="138" customWidth="1"/>
    <col min="15641" max="15641" width="5.75" style="138" customWidth="1"/>
    <col min="15642" max="15642" width="9.125" style="138" customWidth="1"/>
    <col min="15643" max="15643" width="6" style="138" customWidth="1"/>
    <col min="15644" max="15654" width="6.625" style="138" customWidth="1"/>
    <col min="15655" max="15655" width="6.5" style="138" customWidth="1"/>
    <col min="15656" max="15656" width="5.25" style="138" customWidth="1"/>
    <col min="15657" max="15657" width="6.375" style="138" customWidth="1"/>
    <col min="15658" max="15658" width="10.125" style="138" customWidth="1"/>
    <col min="15659" max="15659" width="7.5" style="138" customWidth="1"/>
    <col min="15660" max="15660" width="6.125" style="138" customWidth="1"/>
    <col min="15661" max="15661" width="8.625" style="138" customWidth="1"/>
    <col min="15662" max="15662" width="5.75" style="138" customWidth="1"/>
    <col min="15663" max="15663" width="9.375" style="138" customWidth="1"/>
    <col min="15664" max="15664" width="6.125" style="138" customWidth="1"/>
    <col min="15665" max="15665" width="9.125" style="138" customWidth="1"/>
    <col min="15666" max="15666" width="5" style="138" customWidth="1"/>
    <col min="15667" max="15667" width="5.125" style="138" customWidth="1"/>
    <col min="15668" max="15668" width="3.5" style="138" customWidth="1"/>
    <col min="15669" max="15669" width="5.5" style="138" customWidth="1"/>
    <col min="15670" max="15671" width="9.625" style="138"/>
    <col min="15672" max="15672" width="5.875" style="138" customWidth="1"/>
    <col min="15673" max="15872" width="9.625" style="138"/>
    <col min="15873" max="15873" width="6.625" style="138" customWidth="1"/>
    <col min="15874" max="15874" width="7.875" style="138" customWidth="1"/>
    <col min="15875" max="15875" width="5.375" style="138" customWidth="1"/>
    <col min="15876" max="15876" width="5.75" style="138" customWidth="1"/>
    <col min="15877" max="15877" width="6.75" style="138" customWidth="1"/>
    <col min="15878" max="15878" width="7.5" style="138" customWidth="1"/>
    <col min="15879" max="15879" width="7.625" style="138" customWidth="1"/>
    <col min="15880" max="15880" width="7.875" style="138" customWidth="1"/>
    <col min="15881" max="15881" width="7.625" style="138" customWidth="1"/>
    <col min="15882" max="15882" width="8.125" style="138" customWidth="1"/>
    <col min="15883" max="15883" width="7.75" style="138" customWidth="1"/>
    <col min="15884" max="15885" width="8.125" style="138" customWidth="1"/>
    <col min="15886" max="15886" width="7.75" style="138" customWidth="1"/>
    <col min="15887" max="15889" width="8.25" style="138" bestFit="1" customWidth="1"/>
    <col min="15890" max="15890" width="6.75" style="138" customWidth="1"/>
    <col min="15891" max="15893" width="8.25" style="138" bestFit="1" customWidth="1"/>
    <col min="15894" max="15894" width="6.875" style="138" customWidth="1"/>
    <col min="15895" max="15895" width="5.625" style="138" customWidth="1"/>
    <col min="15896" max="15896" width="6.375" style="138" customWidth="1"/>
    <col min="15897" max="15897" width="5.75" style="138" customWidth="1"/>
    <col min="15898" max="15898" width="9.125" style="138" customWidth="1"/>
    <col min="15899" max="15899" width="6" style="138" customWidth="1"/>
    <col min="15900" max="15910" width="6.625" style="138" customWidth="1"/>
    <col min="15911" max="15911" width="6.5" style="138" customWidth="1"/>
    <col min="15912" max="15912" width="5.25" style="138" customWidth="1"/>
    <col min="15913" max="15913" width="6.375" style="138" customWidth="1"/>
    <col min="15914" max="15914" width="10.125" style="138" customWidth="1"/>
    <col min="15915" max="15915" width="7.5" style="138" customWidth="1"/>
    <col min="15916" max="15916" width="6.125" style="138" customWidth="1"/>
    <col min="15917" max="15917" width="8.625" style="138" customWidth="1"/>
    <col min="15918" max="15918" width="5.75" style="138" customWidth="1"/>
    <col min="15919" max="15919" width="9.375" style="138" customWidth="1"/>
    <col min="15920" max="15920" width="6.125" style="138" customWidth="1"/>
    <col min="15921" max="15921" width="9.125" style="138" customWidth="1"/>
    <col min="15922" max="15922" width="5" style="138" customWidth="1"/>
    <col min="15923" max="15923" width="5.125" style="138" customWidth="1"/>
    <col min="15924" max="15924" width="3.5" style="138" customWidth="1"/>
    <col min="15925" max="15925" width="5.5" style="138" customWidth="1"/>
    <col min="15926" max="15927" width="9.625" style="138"/>
    <col min="15928" max="15928" width="5.875" style="138" customWidth="1"/>
    <col min="15929" max="16128" width="9.625" style="138"/>
    <col min="16129" max="16129" width="6.625" style="138" customWidth="1"/>
    <col min="16130" max="16130" width="7.875" style="138" customWidth="1"/>
    <col min="16131" max="16131" width="5.375" style="138" customWidth="1"/>
    <col min="16132" max="16132" width="5.75" style="138" customWidth="1"/>
    <col min="16133" max="16133" width="6.75" style="138" customWidth="1"/>
    <col min="16134" max="16134" width="7.5" style="138" customWidth="1"/>
    <col min="16135" max="16135" width="7.625" style="138" customWidth="1"/>
    <col min="16136" max="16136" width="7.875" style="138" customWidth="1"/>
    <col min="16137" max="16137" width="7.625" style="138" customWidth="1"/>
    <col min="16138" max="16138" width="8.125" style="138" customWidth="1"/>
    <col min="16139" max="16139" width="7.75" style="138" customWidth="1"/>
    <col min="16140" max="16141" width="8.125" style="138" customWidth="1"/>
    <col min="16142" max="16142" width="7.75" style="138" customWidth="1"/>
    <col min="16143" max="16145" width="8.25" style="138" bestFit="1" customWidth="1"/>
    <col min="16146" max="16146" width="6.75" style="138" customWidth="1"/>
    <col min="16147" max="16149" width="8.25" style="138" bestFit="1" customWidth="1"/>
    <col min="16150" max="16150" width="6.875" style="138" customWidth="1"/>
    <col min="16151" max="16151" width="5.625" style="138" customWidth="1"/>
    <col min="16152" max="16152" width="6.375" style="138" customWidth="1"/>
    <col min="16153" max="16153" width="5.75" style="138" customWidth="1"/>
    <col min="16154" max="16154" width="9.125" style="138" customWidth="1"/>
    <col min="16155" max="16155" width="6" style="138" customWidth="1"/>
    <col min="16156" max="16166" width="6.625" style="138" customWidth="1"/>
    <col min="16167" max="16167" width="6.5" style="138" customWidth="1"/>
    <col min="16168" max="16168" width="5.25" style="138" customWidth="1"/>
    <col min="16169" max="16169" width="6.375" style="138" customWidth="1"/>
    <col min="16170" max="16170" width="10.125" style="138" customWidth="1"/>
    <col min="16171" max="16171" width="7.5" style="138" customWidth="1"/>
    <col min="16172" max="16172" width="6.125" style="138" customWidth="1"/>
    <col min="16173" max="16173" width="8.625" style="138" customWidth="1"/>
    <col min="16174" max="16174" width="5.75" style="138" customWidth="1"/>
    <col min="16175" max="16175" width="9.375" style="138" customWidth="1"/>
    <col min="16176" max="16176" width="6.125" style="138" customWidth="1"/>
    <col min="16177" max="16177" width="9.125" style="138" customWidth="1"/>
    <col min="16178" max="16178" width="5" style="138" customWidth="1"/>
    <col min="16179" max="16179" width="5.125" style="138" customWidth="1"/>
    <col min="16180" max="16180" width="3.5" style="138" customWidth="1"/>
    <col min="16181" max="16181" width="5.5" style="138" customWidth="1"/>
    <col min="16182" max="16183" width="9.625" style="138"/>
    <col min="16184" max="16184" width="5.875" style="138" customWidth="1"/>
    <col min="16185" max="16384" width="9.625" style="138"/>
  </cols>
  <sheetData>
    <row r="1" spans="1:56" x14ac:dyDescent="0.2">
      <c r="A1" s="306"/>
      <c r="B1" s="306"/>
      <c r="C1" s="306"/>
      <c r="D1" s="306"/>
      <c r="E1" s="306"/>
      <c r="F1" s="306"/>
      <c r="G1" s="306"/>
      <c r="H1" s="306"/>
      <c r="I1" s="306"/>
      <c r="J1" s="306"/>
      <c r="K1" s="306"/>
      <c r="L1" s="306"/>
      <c r="M1" s="306"/>
      <c r="N1" s="306"/>
      <c r="O1" s="306"/>
      <c r="P1" s="306"/>
      <c r="Q1" s="306"/>
      <c r="R1" s="306"/>
      <c r="S1" s="306"/>
      <c r="T1" s="306"/>
      <c r="U1" s="306"/>
      <c r="V1" s="306"/>
      <c r="W1" s="306"/>
      <c r="X1" s="306"/>
      <c r="Y1" s="306"/>
      <c r="Z1" s="306"/>
      <c r="AA1" s="306"/>
      <c r="AB1" s="306"/>
      <c r="AC1" s="306"/>
      <c r="AD1" s="306"/>
      <c r="AE1" s="306"/>
      <c r="AF1" s="306"/>
      <c r="AG1" s="306"/>
      <c r="AH1" s="306"/>
      <c r="AI1" s="306"/>
      <c r="AJ1" s="306"/>
      <c r="AK1" s="306"/>
      <c r="AL1" s="306"/>
      <c r="AM1" s="306"/>
      <c r="AN1" s="306"/>
      <c r="AO1" s="306"/>
      <c r="AP1" s="306"/>
      <c r="AQ1" s="306"/>
      <c r="AR1" s="306"/>
      <c r="AS1" s="306"/>
      <c r="AT1" s="306"/>
      <c r="AU1" s="306"/>
      <c r="AV1" s="306"/>
      <c r="AW1" s="306"/>
      <c r="AX1" s="306"/>
      <c r="AY1" s="306"/>
      <c r="AZ1" s="306"/>
      <c r="BA1" s="306"/>
    </row>
    <row r="2" spans="1:56" x14ac:dyDescent="0.2">
      <c r="A2" s="306"/>
      <c r="B2" s="306"/>
      <c r="C2" s="306"/>
      <c r="D2" s="306"/>
      <c r="E2" s="306"/>
      <c r="F2" s="306"/>
      <c r="G2" s="306"/>
      <c r="H2" s="306"/>
      <c r="I2" s="306"/>
      <c r="J2" s="306"/>
      <c r="K2" s="306"/>
      <c r="L2" s="306"/>
      <c r="M2" s="306"/>
      <c r="N2" s="306"/>
      <c r="O2" s="306"/>
      <c r="P2" s="306"/>
      <c r="Q2" s="306"/>
      <c r="R2" s="306"/>
      <c r="S2" s="306"/>
      <c r="T2" s="306"/>
      <c r="U2" s="306"/>
      <c r="V2" s="306"/>
      <c r="W2" s="306"/>
      <c r="X2" s="306"/>
      <c r="Y2" s="306"/>
      <c r="Z2" s="306"/>
      <c r="AA2" s="306"/>
      <c r="AB2" s="306"/>
      <c r="AC2" s="306"/>
      <c r="AD2" s="306"/>
      <c r="AE2" s="306"/>
      <c r="AF2" s="306"/>
      <c r="AG2" s="306"/>
      <c r="AH2" s="306"/>
      <c r="AI2" s="306"/>
      <c r="AJ2" s="306"/>
      <c r="AK2" s="306"/>
      <c r="AL2" s="306"/>
      <c r="AM2" s="306"/>
      <c r="AN2" s="306"/>
      <c r="AO2" s="306"/>
      <c r="AP2" s="306"/>
      <c r="AQ2" s="306"/>
      <c r="AR2" s="306"/>
      <c r="AS2" s="306"/>
      <c r="AT2" s="306"/>
      <c r="AU2" s="306"/>
      <c r="AV2" s="306"/>
      <c r="AW2" s="306"/>
      <c r="AX2" s="306"/>
      <c r="AY2" s="306"/>
      <c r="AZ2" s="306"/>
      <c r="BA2" s="306"/>
    </row>
    <row r="3" spans="1:56" x14ac:dyDescent="0.2">
      <c r="A3" s="306"/>
      <c r="B3" s="306"/>
      <c r="C3" s="306"/>
      <c r="D3" s="306"/>
      <c r="E3" s="306"/>
      <c r="F3" s="306"/>
      <c r="G3" s="306"/>
      <c r="H3" s="306"/>
      <c r="I3" s="306"/>
      <c r="J3" s="306"/>
      <c r="K3" s="306"/>
      <c r="L3" s="306"/>
      <c r="M3" s="306"/>
      <c r="N3" s="306"/>
      <c r="O3" s="306"/>
      <c r="P3" s="306"/>
      <c r="Q3" s="306"/>
      <c r="R3" s="306"/>
      <c r="S3" s="306"/>
      <c r="T3" s="306"/>
      <c r="U3" s="306"/>
      <c r="V3" s="306"/>
      <c r="W3" s="306"/>
      <c r="X3" s="306"/>
      <c r="Y3" s="306"/>
      <c r="Z3" s="306"/>
      <c r="AA3" s="306"/>
      <c r="AB3" s="306"/>
      <c r="AC3" s="306"/>
      <c r="AD3" s="306"/>
      <c r="AE3" s="306"/>
      <c r="AF3" s="306"/>
      <c r="AG3" s="306"/>
      <c r="AH3" s="306"/>
      <c r="AI3" s="306"/>
      <c r="AJ3" s="306"/>
      <c r="AK3" s="306"/>
      <c r="AL3" s="306"/>
      <c r="AM3" s="306"/>
      <c r="AN3" s="306"/>
      <c r="AO3" s="306"/>
      <c r="AP3" s="306"/>
      <c r="AQ3" s="306"/>
      <c r="AR3" s="306"/>
      <c r="AS3" s="306"/>
      <c r="AT3" s="306"/>
      <c r="AU3" s="306"/>
      <c r="AV3" s="306"/>
      <c r="AW3" s="306"/>
      <c r="AX3" s="306"/>
      <c r="AY3" s="306"/>
      <c r="AZ3" s="306"/>
      <c r="BA3" s="306"/>
    </row>
    <row r="4" spans="1:56" x14ac:dyDescent="0.2">
      <c r="A4" s="307"/>
      <c r="B4" s="307"/>
      <c r="C4" s="307"/>
      <c r="D4" s="307"/>
      <c r="E4" s="307"/>
      <c r="F4" s="307"/>
      <c r="G4" s="307"/>
      <c r="H4" s="307"/>
      <c r="I4" s="307"/>
      <c r="J4" s="307"/>
      <c r="K4" s="307"/>
      <c r="L4" s="307"/>
      <c r="M4" s="307"/>
      <c r="N4" s="307"/>
      <c r="O4" s="307"/>
      <c r="P4" s="307"/>
      <c r="Q4" s="307"/>
      <c r="R4" s="307"/>
      <c r="S4" s="307"/>
      <c r="T4" s="307"/>
      <c r="U4" s="307"/>
      <c r="V4" s="307"/>
      <c r="W4" s="307"/>
      <c r="X4" s="307"/>
      <c r="Y4" s="307"/>
      <c r="Z4" s="307"/>
      <c r="AA4" s="307"/>
      <c r="AB4" s="307"/>
      <c r="AC4" s="307"/>
      <c r="AD4" s="307"/>
      <c r="AE4" s="307"/>
      <c r="AF4" s="307"/>
      <c r="AG4" s="307"/>
      <c r="AH4" s="307"/>
      <c r="AI4" s="307"/>
      <c r="AJ4" s="307"/>
      <c r="AK4" s="307"/>
      <c r="AL4" s="307"/>
      <c r="AM4" s="307"/>
      <c r="AN4" s="307"/>
      <c r="AO4" s="307"/>
      <c r="AP4" s="307"/>
      <c r="AQ4" s="307"/>
      <c r="AR4" s="307"/>
      <c r="AS4" s="307"/>
      <c r="AT4" s="307"/>
      <c r="AU4" s="307"/>
      <c r="AV4" s="307"/>
      <c r="AW4" s="307"/>
      <c r="AX4" s="307"/>
      <c r="AY4" s="307"/>
      <c r="AZ4" s="307"/>
      <c r="BA4" s="307"/>
    </row>
    <row r="5" spans="1:56" x14ac:dyDescent="0.2">
      <c r="A5" s="22" t="s">
        <v>129</v>
      </c>
      <c r="B5" s="23">
        <v>2010</v>
      </c>
      <c r="C5" s="24"/>
      <c r="D5" s="308" t="s">
        <v>118</v>
      </c>
      <c r="E5" s="309"/>
      <c r="F5" s="309"/>
      <c r="G5" s="309"/>
      <c r="H5" s="309"/>
      <c r="I5" s="310"/>
      <c r="J5" s="24"/>
      <c r="K5" s="24"/>
      <c r="L5" s="24"/>
      <c r="M5" s="24"/>
      <c r="N5" s="24"/>
      <c r="O5" s="24"/>
      <c r="P5" s="24"/>
      <c r="Q5" s="24"/>
      <c r="R5" s="24"/>
      <c r="S5" s="24"/>
      <c r="T5" s="24"/>
      <c r="U5" s="24"/>
      <c r="V5" s="25"/>
      <c r="W5" s="25"/>
      <c r="X5" s="25"/>
      <c r="Y5" s="25"/>
      <c r="Z5" s="26"/>
      <c r="AA5" s="25"/>
      <c r="AB5" s="25"/>
      <c r="AC5" s="311" t="s">
        <v>49</v>
      </c>
      <c r="AD5" s="311"/>
      <c r="AE5" s="311"/>
      <c r="AF5" s="311"/>
      <c r="AG5" s="311"/>
      <c r="AH5" s="311"/>
      <c r="AI5" s="311"/>
      <c r="AJ5" s="311"/>
      <c r="AK5" s="311"/>
      <c r="AL5" s="311"/>
      <c r="AM5" s="171"/>
      <c r="AN5" s="171"/>
      <c r="AO5" s="171"/>
      <c r="AP5" s="102"/>
      <c r="AQ5" s="172"/>
      <c r="AR5" s="173"/>
      <c r="AS5" s="102"/>
      <c r="AT5" s="101" t="s">
        <v>72</v>
      </c>
      <c r="AU5" s="101"/>
      <c r="AV5" s="101"/>
      <c r="AW5" s="101"/>
      <c r="AX5" s="90"/>
      <c r="AY5" s="91"/>
      <c r="AZ5" s="92"/>
      <c r="BA5" s="92"/>
      <c r="BB5" s="101" t="s">
        <v>38</v>
      </c>
      <c r="BC5" s="101"/>
      <c r="BD5" s="102"/>
    </row>
    <row r="6" spans="1:56" x14ac:dyDescent="0.2">
      <c r="A6" s="25"/>
      <c r="B6" s="27" t="s">
        <v>4</v>
      </c>
      <c r="C6" s="27"/>
      <c r="D6" s="27"/>
      <c r="E6" s="27"/>
      <c r="F6" s="27"/>
      <c r="G6" s="27"/>
      <c r="H6" s="27" t="s">
        <v>5</v>
      </c>
      <c r="I6" s="27"/>
      <c r="J6" s="27"/>
      <c r="K6" s="28"/>
      <c r="L6" s="27" t="s">
        <v>6</v>
      </c>
      <c r="M6" s="27"/>
      <c r="N6" s="27"/>
      <c r="O6" s="27" t="s">
        <v>7</v>
      </c>
      <c r="P6" s="27"/>
      <c r="Q6" s="27"/>
      <c r="R6" s="27"/>
      <c r="S6" s="27" t="s">
        <v>8</v>
      </c>
      <c r="T6" s="27"/>
      <c r="U6" s="27"/>
      <c r="V6" s="27"/>
      <c r="W6" s="25"/>
      <c r="X6" s="25"/>
      <c r="Y6" s="25"/>
      <c r="Z6" s="25"/>
      <c r="AA6" s="25"/>
      <c r="AB6" s="25"/>
      <c r="AC6" s="312" t="s">
        <v>58</v>
      </c>
      <c r="AD6" s="312"/>
      <c r="AE6" s="312"/>
      <c r="AF6" s="312"/>
      <c r="AG6" s="313"/>
      <c r="AH6" s="312"/>
      <c r="AI6" s="312"/>
      <c r="AJ6" s="312"/>
      <c r="AK6" s="312"/>
      <c r="AL6" s="85"/>
      <c r="AM6" s="100" t="s">
        <v>62</v>
      </c>
      <c r="AN6" s="101"/>
      <c r="AO6" s="101"/>
      <c r="AP6" s="102"/>
      <c r="AQ6" s="93" t="s">
        <v>67</v>
      </c>
      <c r="AR6" s="109" t="s">
        <v>68</v>
      </c>
      <c r="AS6" s="102"/>
      <c r="AT6" s="101"/>
      <c r="AU6" s="101"/>
      <c r="AV6" s="102"/>
      <c r="AW6" s="94" t="s">
        <v>73</v>
      </c>
      <c r="AX6" s="95"/>
      <c r="AY6" s="96"/>
      <c r="AZ6" s="96"/>
      <c r="BA6" s="97"/>
      <c r="BB6" s="103"/>
      <c r="BC6" s="104"/>
      <c r="BD6" s="105"/>
    </row>
    <row r="7" spans="1:56" x14ac:dyDescent="0.2">
      <c r="A7" s="29" t="s">
        <v>34</v>
      </c>
      <c r="B7" s="29" t="s">
        <v>9</v>
      </c>
      <c r="C7" s="29" t="s">
        <v>10</v>
      </c>
      <c r="D7" s="29" t="s">
        <v>11</v>
      </c>
      <c r="E7" s="29" t="s">
        <v>12</v>
      </c>
      <c r="F7" s="30" t="s">
        <v>13</v>
      </c>
      <c r="G7" s="29" t="s">
        <v>33</v>
      </c>
      <c r="H7" s="29" t="s">
        <v>14</v>
      </c>
      <c r="I7" s="29" t="s">
        <v>15</v>
      </c>
      <c r="J7" s="29" t="s">
        <v>16</v>
      </c>
      <c r="K7" s="29" t="s">
        <v>17</v>
      </c>
      <c r="L7" s="31" t="s">
        <v>18</v>
      </c>
      <c r="M7" s="31" t="s">
        <v>19</v>
      </c>
      <c r="N7" s="31" t="s">
        <v>20</v>
      </c>
      <c r="O7" s="29" t="s">
        <v>21</v>
      </c>
      <c r="P7" s="29" t="s">
        <v>22</v>
      </c>
      <c r="Q7" s="29" t="s">
        <v>23</v>
      </c>
      <c r="R7" s="29" t="s">
        <v>12</v>
      </c>
      <c r="S7" s="29" t="s">
        <v>24</v>
      </c>
      <c r="T7" s="29" t="s">
        <v>22</v>
      </c>
      <c r="U7" s="29" t="s">
        <v>23</v>
      </c>
      <c r="V7" s="29" t="s">
        <v>12</v>
      </c>
      <c r="W7" s="29" t="s">
        <v>25</v>
      </c>
      <c r="X7" s="29" t="s">
        <v>26</v>
      </c>
      <c r="Y7" s="29" t="s">
        <v>27</v>
      </c>
      <c r="Z7" s="29" t="s">
        <v>28</v>
      </c>
      <c r="AA7" s="29" t="s">
        <v>29</v>
      </c>
      <c r="AB7" s="29" t="s">
        <v>30</v>
      </c>
      <c r="AC7" s="32" t="s">
        <v>50</v>
      </c>
      <c r="AD7" s="32" t="s">
        <v>37</v>
      </c>
      <c r="AE7" s="74" t="s">
        <v>51</v>
      </c>
      <c r="AF7" s="32" t="s">
        <v>52</v>
      </c>
      <c r="AG7" s="79" t="s">
        <v>53</v>
      </c>
      <c r="AH7" s="80" t="s">
        <v>57</v>
      </c>
      <c r="AI7" s="77"/>
      <c r="AJ7" s="77" t="s">
        <v>59</v>
      </c>
      <c r="AK7" s="77" t="s">
        <v>60</v>
      </c>
      <c r="AL7" s="77" t="s">
        <v>61</v>
      </c>
      <c r="AM7" s="106" t="s">
        <v>63</v>
      </c>
      <c r="AN7" s="106" t="s">
        <v>64</v>
      </c>
      <c r="AO7" s="106" t="s">
        <v>65</v>
      </c>
      <c r="AP7" s="106" t="s">
        <v>66</v>
      </c>
      <c r="AQ7" s="106" t="s">
        <v>69</v>
      </c>
      <c r="AR7" s="106" t="s">
        <v>70</v>
      </c>
      <c r="AS7" s="106" t="s">
        <v>71</v>
      </c>
      <c r="AT7" s="98" t="s">
        <v>54</v>
      </c>
      <c r="AU7" s="98" t="s">
        <v>55</v>
      </c>
      <c r="AV7" s="99" t="s">
        <v>56</v>
      </c>
      <c r="AW7" s="107" t="s">
        <v>75</v>
      </c>
      <c r="AX7" s="108" t="s">
        <v>74</v>
      </c>
      <c r="AY7" s="302" t="s">
        <v>41</v>
      </c>
      <c r="AZ7" s="303"/>
      <c r="BA7" s="302" t="s">
        <v>40</v>
      </c>
      <c r="BB7" s="303"/>
      <c r="BC7" s="302" t="s">
        <v>39</v>
      </c>
      <c r="BD7" s="303"/>
    </row>
    <row r="8" spans="1:56" x14ac:dyDescent="0.2">
      <c r="A8" s="33"/>
      <c r="B8" s="34"/>
      <c r="C8" s="34"/>
      <c r="D8" s="35"/>
      <c r="E8" s="34"/>
      <c r="F8" s="36"/>
      <c r="G8" s="35"/>
      <c r="H8" s="34"/>
      <c r="I8" s="35"/>
      <c r="J8" s="35"/>
      <c r="K8" s="35"/>
      <c r="L8" s="35"/>
      <c r="M8" s="35"/>
      <c r="N8" s="34"/>
      <c r="O8" s="34"/>
      <c r="P8" s="34"/>
      <c r="Q8" s="35"/>
      <c r="R8" s="35"/>
      <c r="S8" s="35"/>
      <c r="T8" s="35"/>
      <c r="U8" s="35"/>
      <c r="V8" s="34"/>
      <c r="W8" s="35"/>
      <c r="X8" s="34"/>
      <c r="Y8" s="34"/>
      <c r="Z8" s="34"/>
      <c r="AA8" s="34"/>
      <c r="AB8" s="37"/>
      <c r="AC8" s="37"/>
      <c r="AD8" s="37"/>
      <c r="AE8" s="37"/>
      <c r="AF8" s="37"/>
      <c r="AG8" s="37"/>
      <c r="AH8" s="37"/>
      <c r="AI8" s="76" t="s">
        <v>76</v>
      </c>
      <c r="AJ8" s="37"/>
      <c r="AK8" s="37"/>
      <c r="AL8" s="37"/>
      <c r="AM8" s="38"/>
      <c r="AN8" s="37"/>
      <c r="AO8" s="37"/>
      <c r="AP8" s="37"/>
      <c r="AQ8" s="37"/>
      <c r="AR8" s="78"/>
      <c r="AS8" s="76"/>
      <c r="AT8" s="76"/>
      <c r="AU8" s="76"/>
      <c r="AV8" s="76"/>
      <c r="AW8" s="37"/>
      <c r="AX8" s="38"/>
      <c r="AY8" s="39" t="s">
        <v>43</v>
      </c>
      <c r="AZ8" s="39" t="s">
        <v>42</v>
      </c>
      <c r="BA8" s="40" t="s">
        <v>43</v>
      </c>
      <c r="BB8" s="39" t="s">
        <v>42</v>
      </c>
      <c r="BC8" s="41" t="s">
        <v>42</v>
      </c>
      <c r="BD8" s="41"/>
    </row>
    <row r="9" spans="1:56" x14ac:dyDescent="0.2">
      <c r="A9" s="174">
        <v>1</v>
      </c>
      <c r="B9" s="141">
        <v>18.600000000000001</v>
      </c>
      <c r="C9" s="141">
        <v>28</v>
      </c>
      <c r="D9" s="141">
        <v>8.4</v>
      </c>
      <c r="E9" s="175">
        <f>C9-D9</f>
        <v>19.600000000000001</v>
      </c>
      <c r="F9" s="141">
        <v>5.4</v>
      </c>
      <c r="G9" s="141">
        <v>10</v>
      </c>
      <c r="H9" s="141">
        <v>6.2</v>
      </c>
      <c r="I9" s="141">
        <v>7.3</v>
      </c>
      <c r="J9" s="141">
        <v>5.3</v>
      </c>
      <c r="K9" s="141">
        <v>0.3</v>
      </c>
      <c r="L9" s="176">
        <v>28</v>
      </c>
      <c r="M9" s="176">
        <v>52</v>
      </c>
      <c r="N9" s="176">
        <v>17</v>
      </c>
      <c r="O9" s="141">
        <v>865.6</v>
      </c>
      <c r="P9" s="141">
        <v>868.1</v>
      </c>
      <c r="Q9" s="141">
        <v>863.1</v>
      </c>
      <c r="R9" s="175">
        <f t="shared" ref="R9:R39" si="0">P9-Q9</f>
        <v>5</v>
      </c>
      <c r="S9" s="141">
        <v>1014.8</v>
      </c>
      <c r="T9" s="141">
        <v>1012.2</v>
      </c>
      <c r="U9" s="141">
        <v>1009</v>
      </c>
      <c r="V9" s="141">
        <f>T9-U9</f>
        <v>3.2000000000000455</v>
      </c>
      <c r="W9" s="176">
        <v>0</v>
      </c>
      <c r="X9" s="176">
        <v>10</v>
      </c>
      <c r="Y9" s="176">
        <v>2</v>
      </c>
      <c r="Z9" s="141">
        <v>10.1</v>
      </c>
      <c r="AA9" s="141">
        <v>0</v>
      </c>
      <c r="AB9" s="120">
        <v>5.27</v>
      </c>
      <c r="AC9" s="120"/>
      <c r="AD9" s="120"/>
      <c r="AE9" s="120"/>
      <c r="AF9" s="120"/>
      <c r="AG9" s="120"/>
      <c r="AH9" s="120"/>
      <c r="AI9" s="120"/>
      <c r="AJ9" s="120"/>
      <c r="AK9" s="120"/>
      <c r="AL9" s="120"/>
      <c r="AM9" s="118"/>
      <c r="AN9" s="118"/>
      <c r="AO9" s="118"/>
      <c r="AP9" s="118"/>
      <c r="AQ9" s="118"/>
      <c r="AR9" s="118"/>
      <c r="AS9" s="118"/>
      <c r="AT9" s="118"/>
      <c r="AU9" s="118"/>
      <c r="AV9" s="118"/>
      <c r="AW9" s="118"/>
      <c r="AX9" s="118"/>
      <c r="AY9" s="46">
        <v>68</v>
      </c>
      <c r="AZ9" s="43">
        <v>2.2000000000000002</v>
      </c>
      <c r="BA9" s="45">
        <v>293</v>
      </c>
      <c r="BB9" s="44">
        <v>6.7</v>
      </c>
      <c r="BC9" s="119">
        <v>2.2000000000000002</v>
      </c>
      <c r="BD9" s="177"/>
    </row>
    <row r="10" spans="1:56" x14ac:dyDescent="0.2">
      <c r="A10" s="174">
        <f t="shared" ref="A10:A15" si="1">A9+1</f>
        <v>2</v>
      </c>
      <c r="B10" s="141">
        <v>14.1</v>
      </c>
      <c r="C10" s="141">
        <v>21.2</v>
      </c>
      <c r="D10" s="141">
        <v>6.6</v>
      </c>
      <c r="E10" s="175">
        <f t="shared" ref="E10:E39" si="2">C10-D10</f>
        <v>14.6</v>
      </c>
      <c r="F10" s="141">
        <v>4.4000000000000004</v>
      </c>
      <c r="G10" s="141">
        <v>7.8</v>
      </c>
      <c r="H10" s="141">
        <v>6.6</v>
      </c>
      <c r="I10" s="141">
        <v>8</v>
      </c>
      <c r="J10" s="141">
        <v>5.3</v>
      </c>
      <c r="K10" s="141">
        <v>1</v>
      </c>
      <c r="L10" s="176">
        <v>41</v>
      </c>
      <c r="M10" s="176">
        <v>70</v>
      </c>
      <c r="N10" s="176">
        <v>23</v>
      </c>
      <c r="O10" s="141">
        <v>869.6</v>
      </c>
      <c r="P10" s="141">
        <v>872.6</v>
      </c>
      <c r="Q10" s="141">
        <v>866.9</v>
      </c>
      <c r="R10" s="175">
        <f t="shared" si="0"/>
        <v>5.7000000000000455</v>
      </c>
      <c r="S10" s="141">
        <v>1020.4</v>
      </c>
      <c r="T10" s="141">
        <v>1025.8</v>
      </c>
      <c r="U10" s="141">
        <v>1016.4</v>
      </c>
      <c r="V10" s="141">
        <f t="shared" ref="V10:V39" si="3">T10-U10</f>
        <v>9.3999999999999773</v>
      </c>
      <c r="W10" s="176">
        <v>0</v>
      </c>
      <c r="X10" s="176">
        <v>10</v>
      </c>
      <c r="Y10" s="176">
        <v>2</v>
      </c>
      <c r="Z10" s="341">
        <v>10</v>
      </c>
      <c r="AA10" s="141">
        <v>0</v>
      </c>
      <c r="AB10" s="120">
        <v>4.0999999999999996</v>
      </c>
      <c r="AC10" s="120"/>
      <c r="AD10" s="120"/>
      <c r="AE10" s="120"/>
      <c r="AF10" s="120"/>
      <c r="AG10" s="120"/>
      <c r="AH10" s="120"/>
      <c r="AI10" s="120"/>
      <c r="AJ10" s="120"/>
      <c r="AK10" s="120"/>
      <c r="AL10" s="120"/>
      <c r="AM10" s="118"/>
      <c r="AN10" s="118"/>
      <c r="AO10" s="118"/>
      <c r="AP10" s="118"/>
      <c r="AQ10" s="118"/>
      <c r="AR10" s="118"/>
      <c r="AS10" s="118"/>
      <c r="AT10" s="118"/>
      <c r="AU10" s="118"/>
      <c r="AV10" s="118"/>
      <c r="AW10" s="118"/>
      <c r="AX10" s="118"/>
      <c r="AY10" s="46">
        <v>68</v>
      </c>
      <c r="AZ10" s="43">
        <v>1.8</v>
      </c>
      <c r="BA10" s="45">
        <v>68</v>
      </c>
      <c r="BB10" s="44">
        <v>8.4</v>
      </c>
      <c r="BC10" s="119">
        <v>1.8</v>
      </c>
      <c r="BD10" s="177"/>
    </row>
    <row r="11" spans="1:56" x14ac:dyDescent="0.2">
      <c r="A11" s="174">
        <f t="shared" si="1"/>
        <v>3</v>
      </c>
      <c r="B11" s="141">
        <v>13.4</v>
      </c>
      <c r="C11" s="141">
        <v>21.6</v>
      </c>
      <c r="D11" s="141">
        <v>3.8</v>
      </c>
      <c r="E11" s="175">
        <f t="shared" si="2"/>
        <v>17.8</v>
      </c>
      <c r="F11" s="141">
        <v>1.9</v>
      </c>
      <c r="G11" s="141">
        <v>7.6</v>
      </c>
      <c r="H11" s="141">
        <v>6.1</v>
      </c>
      <c r="I11" s="141">
        <v>7.2</v>
      </c>
      <c r="J11" s="141">
        <v>5.4</v>
      </c>
      <c r="K11" s="141">
        <v>0</v>
      </c>
      <c r="L11" s="176">
        <v>38</v>
      </c>
      <c r="M11" s="176">
        <v>73</v>
      </c>
      <c r="N11" s="176">
        <v>22</v>
      </c>
      <c r="O11" s="141">
        <v>869.7</v>
      </c>
      <c r="P11" s="141">
        <v>871.4</v>
      </c>
      <c r="Q11" s="141">
        <v>867.8</v>
      </c>
      <c r="R11" s="175">
        <f t="shared" si="0"/>
        <v>3.6000000000000227</v>
      </c>
      <c r="S11" s="141">
        <v>1021.5</v>
      </c>
      <c r="T11" s="141">
        <v>1026.7</v>
      </c>
      <c r="U11" s="141">
        <v>1017.6</v>
      </c>
      <c r="V11" s="141">
        <f t="shared" si="3"/>
        <v>9.1000000000000227</v>
      </c>
      <c r="W11" s="176">
        <v>0</v>
      </c>
      <c r="X11" s="176">
        <v>10</v>
      </c>
      <c r="Y11" s="176">
        <v>2</v>
      </c>
      <c r="Z11" s="341">
        <v>10.1</v>
      </c>
      <c r="AA11" s="141">
        <v>0</v>
      </c>
      <c r="AB11" s="120">
        <v>4.99</v>
      </c>
      <c r="AC11" s="120"/>
      <c r="AD11" s="120"/>
      <c r="AE11" s="120"/>
      <c r="AF11" s="120"/>
      <c r="AG11" s="120"/>
      <c r="AH11" s="120"/>
      <c r="AI11" s="120"/>
      <c r="AJ11" s="120"/>
      <c r="AK11" s="120"/>
      <c r="AL11" s="120"/>
      <c r="AM11" s="118"/>
      <c r="AN11" s="118"/>
      <c r="AO11" s="118"/>
      <c r="AP11" s="118"/>
      <c r="AQ11" s="118"/>
      <c r="AR11" s="118"/>
      <c r="AS11" s="118"/>
      <c r="AT11" s="118"/>
      <c r="AU11" s="118"/>
      <c r="AV11" s="118"/>
      <c r="AW11" s="118"/>
      <c r="AX11" s="118"/>
      <c r="AY11" s="46">
        <v>23</v>
      </c>
      <c r="AZ11" s="43">
        <v>2.2999999999999998</v>
      </c>
      <c r="BA11" s="45">
        <v>23</v>
      </c>
      <c r="BB11" s="44">
        <v>9</v>
      </c>
      <c r="BC11" s="119">
        <v>2.4</v>
      </c>
      <c r="BD11" s="177"/>
    </row>
    <row r="12" spans="1:56" x14ac:dyDescent="0.2">
      <c r="A12" s="174">
        <f t="shared" si="1"/>
        <v>4</v>
      </c>
      <c r="B12" s="141">
        <v>13</v>
      </c>
      <c r="C12" s="141">
        <v>19.7</v>
      </c>
      <c r="D12" s="141">
        <v>6.1</v>
      </c>
      <c r="E12" s="175">
        <f t="shared" si="2"/>
        <v>13.6</v>
      </c>
      <c r="F12" s="141">
        <v>3.8</v>
      </c>
      <c r="G12" s="141">
        <v>6.6</v>
      </c>
      <c r="H12" s="141">
        <v>6.1</v>
      </c>
      <c r="I12" s="141">
        <v>6.8</v>
      </c>
      <c r="J12" s="141">
        <v>5.2</v>
      </c>
      <c r="K12" s="141">
        <v>0.1</v>
      </c>
      <c r="L12" s="176">
        <v>43</v>
      </c>
      <c r="M12" s="176">
        <v>65</v>
      </c>
      <c r="N12" s="176">
        <v>24</v>
      </c>
      <c r="O12" s="141">
        <v>870.7</v>
      </c>
      <c r="P12" s="141">
        <v>873.7</v>
      </c>
      <c r="Q12" s="141">
        <v>868</v>
      </c>
      <c r="R12" s="175">
        <f t="shared" si="0"/>
        <v>5.7000000000000455</v>
      </c>
      <c r="S12" s="141">
        <v>1022</v>
      </c>
      <c r="T12" s="141">
        <v>1027.5999999999999</v>
      </c>
      <c r="U12" s="141">
        <v>1017.5</v>
      </c>
      <c r="V12" s="141">
        <f t="shared" si="3"/>
        <v>10.099999999999909</v>
      </c>
      <c r="W12" s="176">
        <v>0</v>
      </c>
      <c r="X12" s="176">
        <v>10</v>
      </c>
      <c r="Y12" s="176">
        <v>2</v>
      </c>
      <c r="Z12" s="341">
        <v>10</v>
      </c>
      <c r="AA12" s="141">
        <v>0</v>
      </c>
      <c r="AB12" s="120">
        <v>4.0599999999999996</v>
      </c>
      <c r="AC12" s="120"/>
      <c r="AD12" s="120"/>
      <c r="AE12" s="120"/>
      <c r="AF12" s="120"/>
      <c r="AG12" s="120"/>
      <c r="AH12" s="120"/>
      <c r="AI12" s="120"/>
      <c r="AJ12" s="120"/>
      <c r="AK12" s="120"/>
      <c r="AL12" s="120"/>
      <c r="AM12" s="17"/>
      <c r="AN12" s="118"/>
      <c r="AO12" s="118"/>
      <c r="AP12" s="118"/>
      <c r="AQ12" s="118"/>
      <c r="AR12" s="118"/>
      <c r="AS12" s="118"/>
      <c r="AT12" s="118"/>
      <c r="AU12" s="118"/>
      <c r="AV12" s="118"/>
      <c r="AW12" s="118"/>
      <c r="AX12" s="118"/>
      <c r="AY12" s="46">
        <v>68</v>
      </c>
      <c r="AZ12" s="43">
        <v>2.1</v>
      </c>
      <c r="BA12" s="45">
        <v>68</v>
      </c>
      <c r="BB12" s="84">
        <v>9</v>
      </c>
      <c r="BC12" s="119">
        <v>2.1</v>
      </c>
      <c r="BD12" s="177"/>
    </row>
    <row r="13" spans="1:56" x14ac:dyDescent="0.2">
      <c r="A13" s="174">
        <f t="shared" si="1"/>
        <v>5</v>
      </c>
      <c r="B13" s="141">
        <v>11.9</v>
      </c>
      <c r="C13" s="141">
        <v>22.2</v>
      </c>
      <c r="D13" s="141">
        <v>1.6</v>
      </c>
      <c r="E13" s="175">
        <f t="shared" si="2"/>
        <v>20.599999999999998</v>
      </c>
      <c r="F13" s="141">
        <v>-0.6</v>
      </c>
      <c r="G13" s="141">
        <v>5.6</v>
      </c>
      <c r="H13" s="141">
        <v>5.7</v>
      </c>
      <c r="I13" s="141">
        <v>7.3</v>
      </c>
      <c r="J13" s="141">
        <v>4.5</v>
      </c>
      <c r="K13" s="141">
        <v>-0.8</v>
      </c>
      <c r="L13" s="176">
        <v>46</v>
      </c>
      <c r="M13" s="176">
        <v>75</v>
      </c>
      <c r="N13" s="176">
        <v>19</v>
      </c>
      <c r="O13" s="141">
        <v>867.7</v>
      </c>
      <c r="P13" s="141">
        <v>869.9</v>
      </c>
      <c r="Q13" s="141">
        <v>865.1</v>
      </c>
      <c r="R13" s="175">
        <f t="shared" si="0"/>
        <v>4.7999999999999545</v>
      </c>
      <c r="S13" s="141">
        <v>1020</v>
      </c>
      <c r="T13" s="141">
        <v>1026.4000000000001</v>
      </c>
      <c r="U13" s="141">
        <v>1014.3</v>
      </c>
      <c r="V13" s="141">
        <f t="shared" si="3"/>
        <v>12.100000000000136</v>
      </c>
      <c r="W13" s="176">
        <v>0</v>
      </c>
      <c r="X13" s="176">
        <v>10</v>
      </c>
      <c r="Y13" s="176">
        <v>2</v>
      </c>
      <c r="Z13" s="141">
        <v>10</v>
      </c>
      <c r="AA13" s="141">
        <v>0</v>
      </c>
      <c r="AB13" s="120">
        <v>2.65</v>
      </c>
      <c r="AC13" s="120"/>
      <c r="AD13" s="120"/>
      <c r="AE13" s="120"/>
      <c r="AF13" s="120"/>
      <c r="AG13" s="120"/>
      <c r="AH13" s="120"/>
      <c r="AI13" s="120"/>
      <c r="AJ13" s="120"/>
      <c r="AK13" s="120"/>
      <c r="AL13" s="120"/>
      <c r="AM13" s="118"/>
      <c r="AN13" s="118"/>
      <c r="AO13" s="118"/>
      <c r="AP13" s="118"/>
      <c r="AQ13" s="118"/>
      <c r="AR13" s="118"/>
      <c r="AS13" s="118"/>
      <c r="AT13" s="118"/>
      <c r="AU13" s="118"/>
      <c r="AV13" s="118"/>
      <c r="AW13" s="118"/>
      <c r="AX13" s="118"/>
      <c r="AY13" s="46">
        <v>248</v>
      </c>
      <c r="AZ13" s="43">
        <v>1.4</v>
      </c>
      <c r="BA13" s="45">
        <v>113</v>
      </c>
      <c r="BB13" s="44">
        <v>6.2</v>
      </c>
      <c r="BC13" s="119">
        <v>1.5</v>
      </c>
      <c r="BD13" s="177"/>
    </row>
    <row r="14" spans="1:56" x14ac:dyDescent="0.2">
      <c r="A14" s="174">
        <f t="shared" si="1"/>
        <v>6</v>
      </c>
      <c r="B14" s="141">
        <v>12.1</v>
      </c>
      <c r="C14" s="141">
        <v>21</v>
      </c>
      <c r="D14" s="141">
        <v>5.8</v>
      </c>
      <c r="E14" s="175">
        <f t="shared" si="2"/>
        <v>15.2</v>
      </c>
      <c r="F14" s="141">
        <v>3.2</v>
      </c>
      <c r="G14" s="141">
        <v>6.1</v>
      </c>
      <c r="H14" s="141">
        <v>5.8</v>
      </c>
      <c r="I14" s="141">
        <v>6.1</v>
      </c>
      <c r="J14" s="141">
        <v>5.6</v>
      </c>
      <c r="K14" s="141">
        <v>-0.5</v>
      </c>
      <c r="L14" s="176">
        <v>44</v>
      </c>
      <c r="M14" s="176">
        <v>67</v>
      </c>
      <c r="N14" s="176">
        <v>24</v>
      </c>
      <c r="O14" s="141">
        <v>868.1</v>
      </c>
      <c r="P14" s="141">
        <v>868.7</v>
      </c>
      <c r="Q14" s="141">
        <v>867.1</v>
      </c>
      <c r="R14" s="175">
        <f t="shared" si="0"/>
        <v>1.6000000000000227</v>
      </c>
      <c r="S14" s="141">
        <v>1021.1</v>
      </c>
      <c r="T14" s="141">
        <v>1022.3</v>
      </c>
      <c r="U14" s="141">
        <v>1018.9</v>
      </c>
      <c r="V14" s="141">
        <f t="shared" si="3"/>
        <v>3.3999999999999773</v>
      </c>
      <c r="W14" s="176">
        <v>0</v>
      </c>
      <c r="X14" s="176">
        <v>10</v>
      </c>
      <c r="Y14" s="176">
        <v>2</v>
      </c>
      <c r="Z14" s="341">
        <v>10</v>
      </c>
      <c r="AA14" s="141">
        <v>0</v>
      </c>
      <c r="AB14" s="120">
        <v>3.67</v>
      </c>
      <c r="AC14" s="120"/>
      <c r="AD14" s="120"/>
      <c r="AE14" s="120"/>
      <c r="AF14" s="120"/>
      <c r="AG14" s="120"/>
      <c r="AH14" s="120"/>
      <c r="AI14" s="120"/>
      <c r="AJ14" s="120"/>
      <c r="AK14" s="120"/>
      <c r="AL14" s="120"/>
      <c r="AM14" s="118"/>
      <c r="AN14" s="118"/>
      <c r="AO14" s="118"/>
      <c r="AP14" s="118"/>
      <c r="AQ14" s="118"/>
      <c r="AR14" s="118"/>
      <c r="AS14" s="118"/>
      <c r="AT14" s="118"/>
      <c r="AU14" s="118"/>
      <c r="AV14" s="118"/>
      <c r="AW14" s="118"/>
      <c r="AX14" s="118"/>
      <c r="AY14" s="46" t="s">
        <v>81</v>
      </c>
      <c r="AZ14" s="43">
        <v>1.4</v>
      </c>
      <c r="BA14" s="45">
        <v>248</v>
      </c>
      <c r="BB14" s="44">
        <v>3.9</v>
      </c>
      <c r="BC14" s="119">
        <v>1.4</v>
      </c>
      <c r="BD14" s="182"/>
    </row>
    <row r="15" spans="1:56" x14ac:dyDescent="0.2">
      <c r="A15" s="174">
        <f t="shared" si="1"/>
        <v>7</v>
      </c>
      <c r="B15" s="141">
        <v>17.100000000000001</v>
      </c>
      <c r="C15" s="141">
        <v>26.2</v>
      </c>
      <c r="D15" s="141">
        <v>5.5</v>
      </c>
      <c r="E15" s="175">
        <f t="shared" si="2"/>
        <v>20.7</v>
      </c>
      <c r="F15" s="141">
        <v>2.8</v>
      </c>
      <c r="G15" s="141">
        <v>7.6</v>
      </c>
      <c r="H15" s="141">
        <v>5.2</v>
      </c>
      <c r="I15" s="141">
        <v>6</v>
      </c>
      <c r="J15" s="141">
        <v>4.3</v>
      </c>
      <c r="K15" s="141">
        <v>-2</v>
      </c>
      <c r="L15" s="176">
        <v>29</v>
      </c>
      <c r="M15" s="176">
        <v>56</v>
      </c>
      <c r="N15" s="176">
        <v>14</v>
      </c>
      <c r="O15" s="141">
        <v>865.5</v>
      </c>
      <c r="P15" s="141">
        <v>869.1</v>
      </c>
      <c r="Q15" s="141">
        <v>864.1</v>
      </c>
      <c r="R15" s="175">
        <f t="shared" si="0"/>
        <v>5</v>
      </c>
      <c r="S15" s="141">
        <v>1017.7</v>
      </c>
      <c r="T15" s="141">
        <v>1022.2</v>
      </c>
      <c r="U15" s="141">
        <v>1013.4</v>
      </c>
      <c r="V15" s="141">
        <f t="shared" si="3"/>
        <v>8.8000000000000682</v>
      </c>
      <c r="W15" s="176">
        <v>0</v>
      </c>
      <c r="X15" s="176">
        <v>10</v>
      </c>
      <c r="Y15" s="176">
        <v>2</v>
      </c>
      <c r="Z15" s="141">
        <v>10</v>
      </c>
      <c r="AA15" s="141">
        <v>0</v>
      </c>
      <c r="AB15" s="120">
        <v>4.46</v>
      </c>
      <c r="AC15" s="120"/>
      <c r="AD15" s="120"/>
      <c r="AE15" s="120"/>
      <c r="AF15" s="120"/>
      <c r="AG15" s="120"/>
      <c r="AH15" s="120"/>
      <c r="AI15" s="120"/>
      <c r="AJ15" s="120"/>
      <c r="AK15" s="120"/>
      <c r="AL15" s="120"/>
      <c r="AM15" s="118"/>
      <c r="AN15" s="118"/>
      <c r="AO15" s="118"/>
      <c r="AP15" s="118"/>
      <c r="AQ15" s="118"/>
      <c r="AR15" s="118"/>
      <c r="AS15" s="118"/>
      <c r="AT15" s="118"/>
      <c r="AU15" s="118"/>
      <c r="AV15" s="118"/>
      <c r="AW15" s="118"/>
      <c r="AX15" s="118"/>
      <c r="AY15" s="46" t="s">
        <v>81</v>
      </c>
      <c r="AZ15" s="183">
        <v>1.7</v>
      </c>
      <c r="BA15" s="45">
        <v>158</v>
      </c>
      <c r="BB15" s="44">
        <v>4.5</v>
      </c>
      <c r="BC15" s="119">
        <v>2.2000000000000002</v>
      </c>
      <c r="BD15" s="46"/>
    </row>
    <row r="16" spans="1:56" x14ac:dyDescent="0.2">
      <c r="A16" s="174">
        <v>8</v>
      </c>
      <c r="B16" s="141">
        <v>16.2</v>
      </c>
      <c r="C16" s="141">
        <v>26.6</v>
      </c>
      <c r="D16" s="141">
        <v>5.6</v>
      </c>
      <c r="E16" s="175">
        <f t="shared" si="2"/>
        <v>21</v>
      </c>
      <c r="F16" s="141">
        <v>3.4</v>
      </c>
      <c r="G16" s="141">
        <v>8.6999999999999993</v>
      </c>
      <c r="H16" s="141">
        <v>6.5</v>
      </c>
      <c r="I16" s="141">
        <v>7.7</v>
      </c>
      <c r="J16" s="141">
        <v>4.9000000000000004</v>
      </c>
      <c r="K16" s="141">
        <v>0.5</v>
      </c>
      <c r="L16" s="176">
        <v>35</v>
      </c>
      <c r="M16" s="176">
        <v>68</v>
      </c>
      <c r="N16" s="176">
        <v>19</v>
      </c>
      <c r="O16" s="141">
        <v>860.4</v>
      </c>
      <c r="P16" s="141">
        <v>863.5</v>
      </c>
      <c r="Q16" s="141">
        <v>857.6</v>
      </c>
      <c r="R16" s="175">
        <f t="shared" si="0"/>
        <v>5.8999999999999773</v>
      </c>
      <c r="S16" s="141">
        <v>1008.9</v>
      </c>
      <c r="T16" s="141">
        <v>1016</v>
      </c>
      <c r="U16" s="141">
        <v>1003.6</v>
      </c>
      <c r="V16" s="141">
        <f t="shared" si="3"/>
        <v>12.399999999999977</v>
      </c>
      <c r="W16" s="176">
        <v>0</v>
      </c>
      <c r="X16" s="176">
        <v>10</v>
      </c>
      <c r="Y16" s="176">
        <v>2</v>
      </c>
      <c r="Z16" s="141">
        <v>9.1</v>
      </c>
      <c r="AA16" s="141">
        <v>0</v>
      </c>
      <c r="AB16" s="120">
        <v>3.41</v>
      </c>
      <c r="AC16" s="120"/>
      <c r="AD16" s="120"/>
      <c r="AE16" s="120"/>
      <c r="AF16" s="120"/>
      <c r="AG16" s="120"/>
      <c r="AH16" s="120"/>
      <c r="AI16" s="120"/>
      <c r="AJ16" s="120"/>
      <c r="AK16" s="120"/>
      <c r="AL16" s="120"/>
      <c r="AM16" s="17"/>
      <c r="AN16" s="118"/>
      <c r="AO16" s="118"/>
      <c r="AP16" s="118"/>
      <c r="AQ16" s="118"/>
      <c r="AR16" s="118"/>
      <c r="AS16" s="118"/>
      <c r="AT16" s="118"/>
      <c r="AU16" s="118"/>
      <c r="AV16" s="118"/>
      <c r="AW16" s="118"/>
      <c r="AX16" s="118"/>
      <c r="AY16" s="46">
        <v>68</v>
      </c>
      <c r="AZ16" s="183">
        <v>1.5</v>
      </c>
      <c r="BA16" s="45">
        <v>68</v>
      </c>
      <c r="BB16" s="44">
        <v>6.7</v>
      </c>
      <c r="BC16" s="119">
        <v>1.6</v>
      </c>
      <c r="BD16" s="46"/>
    </row>
    <row r="17" spans="1:58" x14ac:dyDescent="0.2">
      <c r="A17" s="174">
        <f>A16+1</f>
        <v>9</v>
      </c>
      <c r="B17" s="141">
        <v>17.7</v>
      </c>
      <c r="C17" s="141">
        <v>25.9</v>
      </c>
      <c r="D17" s="141">
        <v>8.6999999999999993</v>
      </c>
      <c r="E17" s="175">
        <f t="shared" si="2"/>
        <v>17.2</v>
      </c>
      <c r="F17" s="141">
        <v>3.7</v>
      </c>
      <c r="G17" s="141">
        <v>8.4</v>
      </c>
      <c r="H17" s="141">
        <v>5.2</v>
      </c>
      <c r="I17" s="141">
        <v>6.1</v>
      </c>
      <c r="J17" s="141">
        <v>4.4000000000000004</v>
      </c>
      <c r="K17" s="141">
        <v>-2</v>
      </c>
      <c r="L17" s="176">
        <v>25</v>
      </c>
      <c r="M17" s="176">
        <v>39</v>
      </c>
      <c r="N17" s="176">
        <v>16</v>
      </c>
      <c r="O17" s="141">
        <v>857.7</v>
      </c>
      <c r="P17" s="141">
        <v>859.3</v>
      </c>
      <c r="Q17" s="141">
        <v>855.4</v>
      </c>
      <c r="R17" s="175">
        <f t="shared" si="0"/>
        <v>3.8999999999999773</v>
      </c>
      <c r="S17" s="141">
        <v>1004.8</v>
      </c>
      <c r="T17" s="141">
        <v>1009</v>
      </c>
      <c r="U17" s="141">
        <v>1001</v>
      </c>
      <c r="V17" s="141">
        <f t="shared" si="3"/>
        <v>8</v>
      </c>
      <c r="W17" s="176">
        <v>0</v>
      </c>
      <c r="X17" s="176">
        <v>10</v>
      </c>
      <c r="Y17" s="176">
        <v>2</v>
      </c>
      <c r="Z17" s="141">
        <v>10</v>
      </c>
      <c r="AA17" s="141">
        <v>0</v>
      </c>
      <c r="AB17" s="120">
        <v>6.69</v>
      </c>
      <c r="AC17" s="120"/>
      <c r="AD17" s="120"/>
      <c r="AE17" s="120"/>
      <c r="AF17" s="120"/>
      <c r="AG17" s="120"/>
      <c r="AH17" s="120"/>
      <c r="AI17" s="120"/>
      <c r="AJ17" s="120"/>
      <c r="AK17" s="120"/>
      <c r="AL17" s="120"/>
      <c r="AM17" s="118"/>
      <c r="AN17" s="118"/>
      <c r="AO17" s="118"/>
      <c r="AP17" s="118"/>
      <c r="AQ17" s="118"/>
      <c r="AR17" s="118"/>
      <c r="AS17" s="118"/>
      <c r="AT17" s="118"/>
      <c r="AU17" s="118"/>
      <c r="AV17" s="118"/>
      <c r="AW17" s="118"/>
      <c r="AX17" s="118"/>
      <c r="AY17" s="297">
        <v>248</v>
      </c>
      <c r="AZ17" s="43">
        <v>3.3</v>
      </c>
      <c r="BA17" s="45">
        <v>248</v>
      </c>
      <c r="BB17" s="183">
        <v>10.6</v>
      </c>
      <c r="BC17" s="43">
        <v>3.5</v>
      </c>
      <c r="BD17" s="46"/>
    </row>
    <row r="18" spans="1:58" s="139" customFormat="1" x14ac:dyDescent="0.2">
      <c r="A18" s="344">
        <f>A17+1</f>
        <v>10</v>
      </c>
      <c r="B18" s="345">
        <v>14.6</v>
      </c>
      <c r="C18" s="345">
        <v>24.8</v>
      </c>
      <c r="D18" s="345">
        <v>3.4</v>
      </c>
      <c r="E18" s="319">
        <f t="shared" si="2"/>
        <v>21.400000000000002</v>
      </c>
      <c r="F18" s="345">
        <v>1.2</v>
      </c>
      <c r="G18" s="345">
        <v>7.1</v>
      </c>
      <c r="H18" s="345">
        <v>5.9</v>
      </c>
      <c r="I18" s="345">
        <v>6.7</v>
      </c>
      <c r="J18" s="345">
        <v>5.2</v>
      </c>
      <c r="K18" s="345">
        <v>-0.5</v>
      </c>
      <c r="L18" s="346">
        <v>39</v>
      </c>
      <c r="M18" s="346">
        <v>66</v>
      </c>
      <c r="N18" s="346">
        <v>18</v>
      </c>
      <c r="O18" s="345">
        <v>859.7</v>
      </c>
      <c r="P18" s="345">
        <v>861.8</v>
      </c>
      <c r="Q18" s="345">
        <v>857.7</v>
      </c>
      <c r="R18" s="319">
        <f t="shared" si="0"/>
        <v>4.0999999999999091</v>
      </c>
      <c r="S18" s="345">
        <v>1008.6</v>
      </c>
      <c r="T18" s="345">
        <v>1014.1</v>
      </c>
      <c r="U18" s="345">
        <v>1004.8</v>
      </c>
      <c r="V18" s="293">
        <f t="shared" si="3"/>
        <v>9.3000000000000682</v>
      </c>
      <c r="W18" s="346">
        <v>0</v>
      </c>
      <c r="X18" s="320">
        <v>10</v>
      </c>
      <c r="Y18" s="320">
        <v>2</v>
      </c>
      <c r="Z18" s="345">
        <v>10</v>
      </c>
      <c r="AA18" s="345">
        <v>0</v>
      </c>
      <c r="AB18" s="347">
        <v>4.3600000000000003</v>
      </c>
      <c r="AC18" s="347"/>
      <c r="AD18" s="347"/>
      <c r="AE18" s="347"/>
      <c r="AF18" s="347"/>
      <c r="AG18" s="347"/>
      <c r="AH18" s="347"/>
      <c r="AI18" s="347"/>
      <c r="AJ18" s="347"/>
      <c r="AK18" s="347"/>
      <c r="AL18" s="347"/>
      <c r="AM18" s="348"/>
      <c r="AN18" s="349"/>
      <c r="AO18" s="349"/>
      <c r="AP18" s="349"/>
      <c r="AQ18" s="349"/>
      <c r="AR18" s="349"/>
      <c r="AS18" s="349"/>
      <c r="AT18" s="349"/>
      <c r="AU18" s="349"/>
      <c r="AV18" s="349"/>
      <c r="AW18" s="349"/>
      <c r="AX18" s="348"/>
      <c r="AY18" s="350">
        <v>248</v>
      </c>
      <c r="AZ18" s="351">
        <v>1.7</v>
      </c>
      <c r="BA18" s="368">
        <v>248</v>
      </c>
      <c r="BB18" s="369">
        <v>6.4</v>
      </c>
      <c r="BC18" s="351">
        <v>1.7</v>
      </c>
      <c r="BD18" s="113"/>
    </row>
    <row r="19" spans="1:58" x14ac:dyDescent="0.2">
      <c r="A19" s="174">
        <f>A18+1</f>
        <v>11</v>
      </c>
      <c r="B19" s="141">
        <v>18</v>
      </c>
      <c r="C19" s="141">
        <v>26.4</v>
      </c>
      <c r="D19" s="141">
        <v>8.1</v>
      </c>
      <c r="E19" s="175">
        <f t="shared" si="2"/>
        <v>18.299999999999997</v>
      </c>
      <c r="F19" s="141">
        <v>3.3</v>
      </c>
      <c r="G19" s="141">
        <v>8.5</v>
      </c>
      <c r="H19" s="141">
        <v>5.7</v>
      </c>
      <c r="I19" s="141">
        <v>6.5</v>
      </c>
      <c r="J19" s="141">
        <v>4.7</v>
      </c>
      <c r="K19" s="141">
        <v>-0.9</v>
      </c>
      <c r="L19" s="176">
        <v>29</v>
      </c>
      <c r="M19" s="176">
        <v>48</v>
      </c>
      <c r="N19" s="176">
        <v>16</v>
      </c>
      <c r="O19" s="141">
        <v>860.8</v>
      </c>
      <c r="P19" s="141">
        <v>862.7</v>
      </c>
      <c r="Q19" s="141">
        <v>859.5</v>
      </c>
      <c r="R19" s="175">
        <f t="shared" si="0"/>
        <v>3.2000000000000455</v>
      </c>
      <c r="S19" s="141">
        <v>1008.8</v>
      </c>
      <c r="T19" s="141">
        <v>1013</v>
      </c>
      <c r="U19" s="141">
        <v>1005.5</v>
      </c>
      <c r="V19" s="141">
        <f t="shared" si="3"/>
        <v>7.5</v>
      </c>
      <c r="W19" s="176">
        <v>0</v>
      </c>
      <c r="X19" s="176">
        <v>10</v>
      </c>
      <c r="Y19" s="176">
        <v>2</v>
      </c>
      <c r="Z19" s="141">
        <v>10</v>
      </c>
      <c r="AA19" s="141">
        <v>0</v>
      </c>
      <c r="AB19" s="120">
        <v>6.48</v>
      </c>
      <c r="AC19" s="120"/>
      <c r="AD19" s="120"/>
      <c r="AE19" s="120"/>
      <c r="AF19" s="120"/>
      <c r="AG19" s="120"/>
      <c r="AH19" s="120"/>
      <c r="AI19" s="120"/>
      <c r="AJ19" s="120"/>
      <c r="AK19" s="120"/>
      <c r="AL19" s="120"/>
      <c r="AM19" s="118"/>
      <c r="AN19" s="118"/>
      <c r="AO19" s="118"/>
      <c r="AP19" s="118"/>
      <c r="AQ19" s="118"/>
      <c r="AR19" s="118"/>
      <c r="AS19" s="118"/>
      <c r="AT19" s="118"/>
      <c r="AU19" s="118"/>
      <c r="AV19" s="118"/>
      <c r="AW19" s="118"/>
      <c r="AX19" s="118"/>
      <c r="AY19" s="169">
        <v>248</v>
      </c>
      <c r="AZ19" s="43">
        <v>2.8</v>
      </c>
      <c r="BA19" s="45">
        <v>248</v>
      </c>
      <c r="BB19" s="44">
        <v>8.6999999999999993</v>
      </c>
      <c r="BC19" s="43">
        <v>2.8</v>
      </c>
      <c r="BD19" s="46"/>
    </row>
    <row r="20" spans="1:58" x14ac:dyDescent="0.2">
      <c r="A20" s="199">
        <v>12</v>
      </c>
      <c r="B20" s="141">
        <v>11.3</v>
      </c>
      <c r="C20" s="141">
        <v>17.8</v>
      </c>
      <c r="D20" s="141">
        <v>1.8</v>
      </c>
      <c r="E20" s="175">
        <f t="shared" si="2"/>
        <v>16</v>
      </c>
      <c r="F20" s="141">
        <v>0</v>
      </c>
      <c r="G20" s="141">
        <v>5.2</v>
      </c>
      <c r="H20" s="141">
        <v>5.3</v>
      </c>
      <c r="I20" s="141">
        <v>6.4</v>
      </c>
      <c r="J20" s="141">
        <v>4.0999999999999996</v>
      </c>
      <c r="K20" s="141">
        <v>-1.6</v>
      </c>
      <c r="L20" s="176">
        <v>42</v>
      </c>
      <c r="M20" s="176">
        <v>74</v>
      </c>
      <c r="N20" s="176">
        <v>29</v>
      </c>
      <c r="O20" s="141">
        <v>867.1</v>
      </c>
      <c r="P20" s="141">
        <v>869.7</v>
      </c>
      <c r="Q20" s="141">
        <v>863.5</v>
      </c>
      <c r="R20" s="175">
        <f t="shared" si="0"/>
        <v>6.2000000000000455</v>
      </c>
      <c r="S20" s="141">
        <v>1018.3</v>
      </c>
      <c r="T20" s="141">
        <v>1023.3</v>
      </c>
      <c r="U20" s="141">
        <v>1010.2</v>
      </c>
      <c r="V20" s="141">
        <f t="shared" si="3"/>
        <v>13.099999999999909</v>
      </c>
      <c r="W20" s="176">
        <v>0</v>
      </c>
      <c r="X20" s="176">
        <v>10</v>
      </c>
      <c r="Y20" s="176">
        <v>2</v>
      </c>
      <c r="Z20" s="141">
        <v>10</v>
      </c>
      <c r="AA20" s="141">
        <v>0</v>
      </c>
      <c r="AB20" s="120">
        <v>5.24</v>
      </c>
      <c r="AC20" s="120"/>
      <c r="AD20" s="120"/>
      <c r="AE20" s="120"/>
      <c r="AF20" s="120"/>
      <c r="AG20" s="120"/>
      <c r="AH20" s="120"/>
      <c r="AI20" s="120"/>
      <c r="AJ20" s="120"/>
      <c r="AK20" s="120"/>
      <c r="AL20" s="120"/>
      <c r="AM20" s="118"/>
      <c r="AN20" s="118"/>
      <c r="AO20" s="118"/>
      <c r="AP20" s="118"/>
      <c r="AQ20" s="118"/>
      <c r="AR20" s="118"/>
      <c r="AS20" s="118"/>
      <c r="AT20" s="118"/>
      <c r="AU20" s="118"/>
      <c r="AV20" s="118"/>
      <c r="AW20" s="118"/>
      <c r="AX20" s="118"/>
      <c r="AY20" s="169">
        <v>68</v>
      </c>
      <c r="AZ20" s="43">
        <v>1.5</v>
      </c>
      <c r="BA20" s="45">
        <v>68</v>
      </c>
      <c r="BB20" s="44">
        <v>5.9</v>
      </c>
      <c r="BC20" s="43">
        <v>1.5</v>
      </c>
      <c r="BD20" s="46"/>
    </row>
    <row r="21" spans="1:58" x14ac:dyDescent="0.2">
      <c r="A21" s="199">
        <v>13</v>
      </c>
      <c r="B21" s="141">
        <v>6.9</v>
      </c>
      <c r="C21" s="141">
        <v>20</v>
      </c>
      <c r="D21" s="141">
        <v>0.4</v>
      </c>
      <c r="E21" s="175">
        <f t="shared" si="2"/>
        <v>19.600000000000001</v>
      </c>
      <c r="F21" s="141">
        <v>-2</v>
      </c>
      <c r="G21" s="141">
        <v>2.7</v>
      </c>
      <c r="H21" s="141">
        <v>5</v>
      </c>
      <c r="I21" s="141">
        <v>5.6</v>
      </c>
      <c r="J21" s="141">
        <v>4.5</v>
      </c>
      <c r="K21" s="141">
        <v>-2.5</v>
      </c>
      <c r="L21" s="176">
        <v>53</v>
      </c>
      <c r="M21" s="176">
        <v>74</v>
      </c>
      <c r="N21" s="176">
        <v>29</v>
      </c>
      <c r="O21" s="141">
        <v>867.6</v>
      </c>
      <c r="P21" s="141">
        <v>868.4</v>
      </c>
      <c r="Q21" s="141">
        <v>866.7</v>
      </c>
      <c r="R21" s="175">
        <f t="shared" si="0"/>
        <v>1.6999999999999318</v>
      </c>
      <c r="S21" s="141">
        <v>1023.3</v>
      </c>
      <c r="T21" s="141">
        <v>1025.4000000000001</v>
      </c>
      <c r="U21" s="141">
        <v>1019.8</v>
      </c>
      <c r="V21" s="141">
        <f t="shared" si="3"/>
        <v>5.6000000000001364</v>
      </c>
      <c r="W21" s="176">
        <v>0</v>
      </c>
      <c r="X21" s="176">
        <v>10</v>
      </c>
      <c r="Y21" s="176">
        <v>2</v>
      </c>
      <c r="Z21" s="141">
        <v>10</v>
      </c>
      <c r="AA21" s="141">
        <v>0</v>
      </c>
      <c r="AB21" s="120">
        <v>4.68</v>
      </c>
      <c r="AC21" s="120"/>
      <c r="AD21" s="120"/>
      <c r="AE21" s="120"/>
      <c r="AF21" s="120"/>
      <c r="AG21" s="120"/>
      <c r="AH21" s="120"/>
      <c r="AI21" s="111"/>
      <c r="AJ21" s="120"/>
      <c r="AK21" s="120"/>
      <c r="AL21" s="120"/>
      <c r="AM21" s="118"/>
      <c r="AN21" s="17"/>
      <c r="AO21" s="118"/>
      <c r="AP21" s="118"/>
      <c r="AQ21" s="118"/>
      <c r="AR21" s="118"/>
      <c r="AS21" s="118"/>
      <c r="AT21" s="118"/>
      <c r="AU21" s="118"/>
      <c r="AV21" s="118"/>
      <c r="AW21" s="17"/>
      <c r="AX21" s="17"/>
      <c r="AY21" s="169" t="s">
        <v>85</v>
      </c>
      <c r="AZ21" s="43">
        <v>0</v>
      </c>
      <c r="BA21" s="45" t="s">
        <v>85</v>
      </c>
      <c r="BB21" s="44">
        <v>0</v>
      </c>
      <c r="BC21" s="43">
        <v>0</v>
      </c>
      <c r="BD21" s="46"/>
    </row>
    <row r="22" spans="1:58" x14ac:dyDescent="0.2">
      <c r="A22" s="199">
        <v>14</v>
      </c>
      <c r="B22" s="141">
        <v>12.1</v>
      </c>
      <c r="C22" s="141">
        <v>21.7</v>
      </c>
      <c r="D22" s="141">
        <v>2.2999999999999998</v>
      </c>
      <c r="E22" s="175">
        <f t="shared" si="2"/>
        <v>19.399999999999999</v>
      </c>
      <c r="F22" s="141">
        <v>0</v>
      </c>
      <c r="G22" s="141">
        <v>7</v>
      </c>
      <c r="H22" s="141">
        <v>6.4</v>
      </c>
      <c r="I22" s="141">
        <v>7.1</v>
      </c>
      <c r="J22" s="141">
        <v>4.0999999999999996</v>
      </c>
      <c r="K22" s="141">
        <v>0.6</v>
      </c>
      <c r="L22" s="176">
        <v>44</v>
      </c>
      <c r="M22" s="176">
        <v>84</v>
      </c>
      <c r="N22" s="176">
        <v>25</v>
      </c>
      <c r="O22" s="141">
        <v>859.1</v>
      </c>
      <c r="P22" s="141">
        <v>862</v>
      </c>
      <c r="Q22" s="141">
        <v>856.1</v>
      </c>
      <c r="R22" s="175">
        <f t="shared" si="0"/>
        <v>5.8999999999999773</v>
      </c>
      <c r="S22" s="141">
        <v>1011</v>
      </c>
      <c r="T22" s="141">
        <v>1018</v>
      </c>
      <c r="U22" s="141">
        <v>1003.8</v>
      </c>
      <c r="V22" s="141">
        <f t="shared" si="3"/>
        <v>14.200000000000045</v>
      </c>
      <c r="W22" s="176">
        <v>3</v>
      </c>
      <c r="X22" s="176">
        <v>10</v>
      </c>
      <c r="Y22" s="176">
        <v>2</v>
      </c>
      <c r="Z22" s="141">
        <v>10</v>
      </c>
      <c r="AA22" s="141">
        <v>0</v>
      </c>
      <c r="AB22" s="120">
        <v>2.4300000000000002</v>
      </c>
      <c r="AC22" s="120"/>
      <c r="AD22" s="120"/>
      <c r="AE22" s="120"/>
      <c r="AF22" s="120"/>
      <c r="AG22" s="120"/>
      <c r="AH22" s="120"/>
      <c r="AI22" s="120"/>
      <c r="AJ22" s="120"/>
      <c r="AK22" s="120"/>
      <c r="AL22" s="120"/>
      <c r="AM22" s="118"/>
      <c r="AN22" s="17"/>
      <c r="AO22" s="118"/>
      <c r="AP22" s="118"/>
      <c r="AQ22" s="118"/>
      <c r="AR22" s="118"/>
      <c r="AS22" s="118"/>
      <c r="AT22" s="118"/>
      <c r="AU22" s="118"/>
      <c r="AV22" s="118"/>
      <c r="AW22" s="118"/>
      <c r="AX22" s="118"/>
      <c r="AY22" s="169">
        <v>68</v>
      </c>
      <c r="AZ22" s="43">
        <v>2.4</v>
      </c>
      <c r="BA22" s="45">
        <v>68</v>
      </c>
      <c r="BB22" s="44">
        <v>6.7</v>
      </c>
      <c r="BC22" s="43">
        <v>1.2</v>
      </c>
      <c r="BD22" s="46"/>
    </row>
    <row r="23" spans="1:58" x14ac:dyDescent="0.2">
      <c r="A23" s="199">
        <v>15</v>
      </c>
      <c r="B23" s="141">
        <v>15.2</v>
      </c>
      <c r="C23" s="141">
        <v>21.8</v>
      </c>
      <c r="D23" s="141">
        <v>9.5</v>
      </c>
      <c r="E23" s="175">
        <f t="shared" si="2"/>
        <v>12.3</v>
      </c>
      <c r="F23" s="141">
        <v>7.2</v>
      </c>
      <c r="G23" s="141">
        <v>7.2</v>
      </c>
      <c r="H23" s="141">
        <v>4.9000000000000004</v>
      </c>
      <c r="I23" s="141">
        <v>5.2</v>
      </c>
      <c r="J23" s="141">
        <v>4.3</v>
      </c>
      <c r="K23" s="141">
        <v>-2.8</v>
      </c>
      <c r="L23" s="176">
        <v>27</v>
      </c>
      <c r="M23" s="176">
        <v>43</v>
      </c>
      <c r="N23" s="176">
        <v>17</v>
      </c>
      <c r="O23" s="141">
        <v>857.8</v>
      </c>
      <c r="P23" s="141">
        <v>861.4</v>
      </c>
      <c r="Q23" s="141">
        <v>854.6</v>
      </c>
      <c r="R23" s="175">
        <f t="shared" si="0"/>
        <v>6.7999999999999545</v>
      </c>
      <c r="S23" s="141">
        <v>1006.8</v>
      </c>
      <c r="T23" s="141">
        <v>1010.8</v>
      </c>
      <c r="U23" s="141">
        <v>1002.1</v>
      </c>
      <c r="V23" s="141">
        <f t="shared" si="3"/>
        <v>8.6999999999999318</v>
      </c>
      <c r="W23" s="176">
        <v>0</v>
      </c>
      <c r="X23" s="176">
        <v>10</v>
      </c>
      <c r="Y23" s="176">
        <v>2</v>
      </c>
      <c r="Z23" s="141">
        <v>10</v>
      </c>
      <c r="AA23" s="141">
        <v>0</v>
      </c>
      <c r="AB23" s="120">
        <v>6.37</v>
      </c>
      <c r="AC23" s="120"/>
      <c r="AD23" s="120"/>
      <c r="AE23" s="120"/>
      <c r="AF23" s="120"/>
      <c r="AG23" s="120"/>
      <c r="AH23" s="120"/>
      <c r="AI23" s="120"/>
      <c r="AJ23" s="120"/>
      <c r="AK23" s="120"/>
      <c r="AL23" s="120"/>
      <c r="AM23" s="118"/>
      <c r="AN23" s="17"/>
      <c r="AO23" s="118"/>
      <c r="AP23" s="118"/>
      <c r="AQ23" s="118"/>
      <c r="AR23" s="118"/>
      <c r="AS23" s="118"/>
      <c r="AT23" s="118"/>
      <c r="AU23" s="118"/>
      <c r="AV23" s="118"/>
      <c r="AW23" s="118"/>
      <c r="AX23" s="118"/>
      <c r="AY23" s="169">
        <v>293</v>
      </c>
      <c r="AZ23" s="43">
        <v>4.5999999999999996</v>
      </c>
      <c r="BA23" s="45">
        <v>270</v>
      </c>
      <c r="BB23" s="44">
        <v>12.3</v>
      </c>
      <c r="BC23" s="43">
        <v>4.7</v>
      </c>
      <c r="BD23" s="46"/>
    </row>
    <row r="24" spans="1:58" x14ac:dyDescent="0.2">
      <c r="A24" s="199">
        <v>16</v>
      </c>
      <c r="B24" s="141">
        <v>12.8</v>
      </c>
      <c r="C24" s="141">
        <v>21</v>
      </c>
      <c r="D24" s="141">
        <v>4.4000000000000004</v>
      </c>
      <c r="E24" s="175">
        <f t="shared" si="2"/>
        <v>16.600000000000001</v>
      </c>
      <c r="F24" s="141">
        <v>1</v>
      </c>
      <c r="G24" s="141">
        <v>6.5</v>
      </c>
      <c r="H24" s="141">
        <v>5.5</v>
      </c>
      <c r="I24" s="141">
        <v>6.3</v>
      </c>
      <c r="J24" s="141">
        <v>4.4000000000000004</v>
      </c>
      <c r="K24" s="141">
        <v>-1.2</v>
      </c>
      <c r="L24" s="176">
        <v>38</v>
      </c>
      <c r="M24" s="176">
        <v>69</v>
      </c>
      <c r="N24" s="176">
        <v>20</v>
      </c>
      <c r="O24" s="141">
        <v>861.2</v>
      </c>
      <c r="P24" s="141">
        <v>864</v>
      </c>
      <c r="Q24" s="141">
        <v>858.4</v>
      </c>
      <c r="R24" s="175">
        <f t="shared" si="0"/>
        <v>5.6000000000000227</v>
      </c>
      <c r="S24" s="141">
        <v>1011.5</v>
      </c>
      <c r="T24" s="141">
        <v>1017.3</v>
      </c>
      <c r="U24" s="141">
        <v>1006.9</v>
      </c>
      <c r="V24" s="141">
        <f t="shared" si="3"/>
        <v>10.399999999999977</v>
      </c>
      <c r="W24" s="176">
        <v>0</v>
      </c>
      <c r="X24" s="176">
        <v>10</v>
      </c>
      <c r="Y24" s="176">
        <v>2</v>
      </c>
      <c r="Z24" s="141">
        <v>10</v>
      </c>
      <c r="AA24" s="141">
        <v>0</v>
      </c>
      <c r="AB24" s="120">
        <v>5.37</v>
      </c>
      <c r="AC24" s="120"/>
      <c r="AD24" s="120"/>
      <c r="AE24" s="120"/>
      <c r="AF24" s="120"/>
      <c r="AG24" s="120"/>
      <c r="AH24" s="120"/>
      <c r="AI24" s="120"/>
      <c r="AJ24" s="120"/>
      <c r="AK24" s="120"/>
      <c r="AL24" s="120"/>
      <c r="AM24" s="17"/>
      <c r="AN24" s="118"/>
      <c r="AO24" s="118"/>
      <c r="AP24" s="118"/>
      <c r="AQ24" s="118"/>
      <c r="AR24" s="118"/>
      <c r="AS24" s="118"/>
      <c r="AT24" s="118"/>
      <c r="AU24" s="118"/>
      <c r="AV24" s="118"/>
      <c r="AW24" s="118"/>
      <c r="AX24" s="118"/>
      <c r="AY24" s="169">
        <v>248</v>
      </c>
      <c r="AZ24" s="43">
        <v>1.7</v>
      </c>
      <c r="BA24" s="45">
        <v>248</v>
      </c>
      <c r="BB24" s="44">
        <v>5.3</v>
      </c>
      <c r="BC24" s="43">
        <v>1.7</v>
      </c>
      <c r="BD24" s="46"/>
    </row>
    <row r="25" spans="1:58" x14ac:dyDescent="0.2">
      <c r="A25" s="199">
        <v>17</v>
      </c>
      <c r="B25" s="141">
        <v>11.4</v>
      </c>
      <c r="C25" s="141">
        <v>20.8</v>
      </c>
      <c r="D25" s="141">
        <v>2.7</v>
      </c>
      <c r="E25" s="175">
        <f t="shared" si="2"/>
        <v>18.100000000000001</v>
      </c>
      <c r="F25" s="141">
        <v>-0.8</v>
      </c>
      <c r="G25" s="141">
        <v>5.4</v>
      </c>
      <c r="H25" s="141">
        <v>5.0999999999999996</v>
      </c>
      <c r="I25" s="141">
        <v>6</v>
      </c>
      <c r="J25" s="141">
        <v>3.2</v>
      </c>
      <c r="K25" s="141">
        <v>-2.2999999999999998</v>
      </c>
      <c r="L25" s="176">
        <v>38</v>
      </c>
      <c r="M25" s="176">
        <v>58</v>
      </c>
      <c r="N25" s="176">
        <v>22</v>
      </c>
      <c r="O25" s="141">
        <v>866</v>
      </c>
      <c r="P25" s="141">
        <v>869.2</v>
      </c>
      <c r="Q25" s="141">
        <v>861.7</v>
      </c>
      <c r="R25" s="175">
        <f t="shared" si="0"/>
        <v>7.5</v>
      </c>
      <c r="S25" s="141">
        <v>1017.8</v>
      </c>
      <c r="T25" s="141">
        <v>1020.4</v>
      </c>
      <c r="U25" s="141">
        <v>1013.3</v>
      </c>
      <c r="V25" s="141">
        <f t="shared" si="3"/>
        <v>7.1000000000000227</v>
      </c>
      <c r="W25" s="176">
        <v>0</v>
      </c>
      <c r="X25" s="176">
        <v>10</v>
      </c>
      <c r="Y25" s="176">
        <v>2</v>
      </c>
      <c r="Z25" s="141">
        <v>10</v>
      </c>
      <c r="AA25" s="141">
        <v>0</v>
      </c>
      <c r="AB25" s="120">
        <v>4.17</v>
      </c>
      <c r="AC25" s="120"/>
      <c r="AD25" s="120"/>
      <c r="AE25" s="120"/>
      <c r="AF25" s="120"/>
      <c r="AG25" s="120"/>
      <c r="AH25" s="120"/>
      <c r="AI25" s="120"/>
      <c r="AJ25" s="120"/>
      <c r="AK25" s="120"/>
      <c r="AL25" s="120"/>
      <c r="AM25" s="118"/>
      <c r="AN25" s="118"/>
      <c r="AO25" s="118"/>
      <c r="AP25" s="118"/>
      <c r="AQ25" s="118"/>
      <c r="AR25" s="118"/>
      <c r="AS25" s="118"/>
      <c r="AT25" s="118"/>
      <c r="AU25" s="118"/>
      <c r="AV25" s="118"/>
      <c r="AW25" s="118"/>
      <c r="AX25" s="118"/>
      <c r="AY25" s="119">
        <v>68</v>
      </c>
      <c r="AZ25" s="43">
        <v>1.7</v>
      </c>
      <c r="BA25" s="45">
        <v>68</v>
      </c>
      <c r="BB25" s="44">
        <v>8.6999999999999993</v>
      </c>
      <c r="BC25" s="43">
        <v>1.7</v>
      </c>
      <c r="BD25" s="46"/>
    </row>
    <row r="26" spans="1:58" x14ac:dyDescent="0.2">
      <c r="A26" s="199">
        <v>18</v>
      </c>
      <c r="B26" s="141">
        <v>9.6</v>
      </c>
      <c r="C26" s="141">
        <v>20.8</v>
      </c>
      <c r="D26" s="141">
        <v>-1.1000000000000001</v>
      </c>
      <c r="E26" s="175">
        <f t="shared" si="2"/>
        <v>21.900000000000002</v>
      </c>
      <c r="F26" s="141">
        <v>-2.6</v>
      </c>
      <c r="G26" s="141">
        <v>4</v>
      </c>
      <c r="H26" s="141">
        <v>5.2</v>
      </c>
      <c r="I26" s="141">
        <v>6.5</v>
      </c>
      <c r="J26" s="141">
        <v>3.7</v>
      </c>
      <c r="K26" s="141">
        <v>-2.1</v>
      </c>
      <c r="L26" s="176">
        <v>44</v>
      </c>
      <c r="M26" s="176">
        <v>69</v>
      </c>
      <c r="N26" s="176">
        <v>23</v>
      </c>
      <c r="O26" s="141">
        <v>868.4</v>
      </c>
      <c r="P26" s="141">
        <v>871.4</v>
      </c>
      <c r="Q26" s="141">
        <v>865.4</v>
      </c>
      <c r="R26" s="175">
        <f t="shared" si="0"/>
        <v>6</v>
      </c>
      <c r="S26" s="141">
        <v>1022</v>
      </c>
      <c r="T26" s="141">
        <v>1028.9000000000001</v>
      </c>
      <c r="U26" s="141">
        <v>1015.9</v>
      </c>
      <c r="V26" s="141">
        <f t="shared" si="3"/>
        <v>13.000000000000114</v>
      </c>
      <c r="W26" s="176">
        <v>0</v>
      </c>
      <c r="X26" s="176">
        <v>10</v>
      </c>
      <c r="Y26" s="176">
        <v>2</v>
      </c>
      <c r="Z26" s="141">
        <v>9.6</v>
      </c>
      <c r="AA26" s="141">
        <v>0</v>
      </c>
      <c r="AB26" s="120">
        <v>3.97</v>
      </c>
      <c r="AC26" s="120"/>
      <c r="AD26" s="120"/>
      <c r="AE26" s="120"/>
      <c r="AF26" s="120"/>
      <c r="AG26" s="120"/>
      <c r="AH26" s="120"/>
      <c r="AI26" s="120"/>
      <c r="AJ26" s="120"/>
      <c r="AK26" s="120"/>
      <c r="AL26" s="120"/>
      <c r="AM26" s="118"/>
      <c r="AN26" s="118"/>
      <c r="AO26" s="118"/>
      <c r="AP26" s="118"/>
      <c r="AQ26" s="118"/>
      <c r="AR26" s="118"/>
      <c r="AS26" s="81"/>
      <c r="AT26" s="118"/>
      <c r="AU26" s="118"/>
      <c r="AV26" s="118"/>
      <c r="AW26" s="118"/>
      <c r="AX26" s="118"/>
      <c r="AY26" s="169" t="s">
        <v>81</v>
      </c>
      <c r="AZ26" s="43">
        <v>1.5</v>
      </c>
      <c r="BA26" s="45">
        <v>158</v>
      </c>
      <c r="BB26" s="44">
        <v>7.6</v>
      </c>
      <c r="BC26" s="43">
        <v>1.4</v>
      </c>
      <c r="BD26" s="46"/>
    </row>
    <row r="27" spans="1:58" x14ac:dyDescent="0.2">
      <c r="A27" s="199">
        <v>19</v>
      </c>
      <c r="B27" s="141">
        <v>14.5</v>
      </c>
      <c r="C27" s="141">
        <v>26.2</v>
      </c>
      <c r="D27" s="141">
        <v>1.3</v>
      </c>
      <c r="E27" s="175">
        <f t="shared" si="2"/>
        <v>24.9</v>
      </c>
      <c r="F27" s="141">
        <v>0</v>
      </c>
      <c r="G27" s="141">
        <v>7</v>
      </c>
      <c r="H27" s="141">
        <v>6</v>
      </c>
      <c r="I27" s="141">
        <v>7.2</v>
      </c>
      <c r="J27" s="141">
        <v>4.8</v>
      </c>
      <c r="K27" s="141">
        <v>-0.2</v>
      </c>
      <c r="L27" s="176">
        <v>40</v>
      </c>
      <c r="M27" s="176">
        <v>81</v>
      </c>
      <c r="N27" s="176">
        <v>18</v>
      </c>
      <c r="O27" s="141">
        <v>863.9</v>
      </c>
      <c r="P27" s="141">
        <v>866.5</v>
      </c>
      <c r="Q27" s="141">
        <v>860.5</v>
      </c>
      <c r="R27" s="175">
        <f t="shared" si="0"/>
        <v>6</v>
      </c>
      <c r="S27" s="141">
        <v>1014.7</v>
      </c>
      <c r="T27" s="141">
        <v>1021.2</v>
      </c>
      <c r="U27" s="141">
        <v>1008.1</v>
      </c>
      <c r="V27" s="141">
        <f t="shared" si="3"/>
        <v>13.100000000000023</v>
      </c>
      <c r="W27" s="176">
        <v>0</v>
      </c>
      <c r="X27" s="176">
        <v>10</v>
      </c>
      <c r="Y27" s="176">
        <v>2</v>
      </c>
      <c r="Z27" s="141">
        <v>9.6</v>
      </c>
      <c r="AA27" s="141">
        <v>0</v>
      </c>
      <c r="AB27" s="120">
        <v>3.62</v>
      </c>
      <c r="AC27" s="120"/>
      <c r="AD27" s="120"/>
      <c r="AE27" s="120"/>
      <c r="AF27" s="120"/>
      <c r="AG27" s="120"/>
      <c r="AH27" s="120"/>
      <c r="AI27" s="120"/>
      <c r="AJ27" s="120"/>
      <c r="AK27" s="120"/>
      <c r="AL27" s="120"/>
      <c r="AM27" s="118"/>
      <c r="AN27" s="118"/>
      <c r="AO27" s="118"/>
      <c r="AP27" s="118"/>
      <c r="AQ27" s="118"/>
      <c r="AR27" s="118"/>
      <c r="AS27" s="118"/>
      <c r="AT27" s="118"/>
      <c r="AU27" s="118"/>
      <c r="AV27" s="118"/>
      <c r="AW27" s="118"/>
      <c r="AX27" s="118"/>
      <c r="AY27" s="169">
        <v>248</v>
      </c>
      <c r="AZ27" s="43">
        <v>1.6</v>
      </c>
      <c r="BA27" s="45">
        <v>203</v>
      </c>
      <c r="BB27" s="44">
        <v>6.2</v>
      </c>
      <c r="BC27" s="43">
        <v>1.6</v>
      </c>
      <c r="BD27" s="46"/>
    </row>
    <row r="28" spans="1:58" x14ac:dyDescent="0.2">
      <c r="A28" s="323">
        <v>20</v>
      </c>
      <c r="B28" s="270">
        <v>12.8</v>
      </c>
      <c r="C28" s="270">
        <v>26.2</v>
      </c>
      <c r="D28" s="270">
        <v>3.6</v>
      </c>
      <c r="E28" s="202">
        <f t="shared" si="2"/>
        <v>22.599999999999998</v>
      </c>
      <c r="F28" s="270">
        <v>2</v>
      </c>
      <c r="G28" s="270">
        <v>6.4</v>
      </c>
      <c r="H28" s="270">
        <v>6.2</v>
      </c>
      <c r="I28" s="270">
        <v>7.6</v>
      </c>
      <c r="J28" s="270">
        <v>5.2</v>
      </c>
      <c r="K28" s="270">
        <v>0.8</v>
      </c>
      <c r="L28" s="324">
        <v>45</v>
      </c>
      <c r="M28" s="324">
        <v>67</v>
      </c>
      <c r="N28" s="324">
        <v>24</v>
      </c>
      <c r="O28" s="270">
        <v>863.6</v>
      </c>
      <c r="P28" s="270">
        <v>864.2</v>
      </c>
      <c r="Q28" s="270">
        <v>863</v>
      </c>
      <c r="R28" s="202">
        <f t="shared" si="0"/>
        <v>1.2000000000000455</v>
      </c>
      <c r="S28" s="270">
        <v>1015.5</v>
      </c>
      <c r="T28" s="270">
        <v>1017</v>
      </c>
      <c r="U28" s="270">
        <v>1013</v>
      </c>
      <c r="V28" s="270">
        <f t="shared" si="3"/>
        <v>4</v>
      </c>
      <c r="W28" s="324">
        <v>0</v>
      </c>
      <c r="X28" s="324">
        <v>10</v>
      </c>
      <c r="Y28" s="324">
        <v>2</v>
      </c>
      <c r="Z28" s="270">
        <v>9.5</v>
      </c>
      <c r="AA28" s="270">
        <v>0</v>
      </c>
      <c r="AB28" s="130">
        <v>5.07</v>
      </c>
      <c r="AC28" s="130"/>
      <c r="AD28" s="130"/>
      <c r="AE28" s="130"/>
      <c r="AF28" s="130"/>
      <c r="AG28" s="130"/>
      <c r="AH28" s="130"/>
      <c r="AI28" s="130"/>
      <c r="AJ28" s="130"/>
      <c r="AK28" s="130"/>
      <c r="AL28" s="130"/>
      <c r="AM28" s="131"/>
      <c r="AN28" s="131"/>
      <c r="AO28" s="131"/>
      <c r="AP28" s="131"/>
      <c r="AQ28" s="131"/>
      <c r="AR28" s="131"/>
      <c r="AS28" s="131"/>
      <c r="AT28" s="131"/>
      <c r="AU28" s="131"/>
      <c r="AV28" s="131"/>
      <c r="AW28" s="131"/>
      <c r="AX28" s="131"/>
      <c r="AY28" s="264" t="s">
        <v>81</v>
      </c>
      <c r="AZ28" s="134">
        <v>1.5</v>
      </c>
      <c r="BA28" s="170">
        <v>203</v>
      </c>
      <c r="BB28" s="135">
        <v>7.8</v>
      </c>
      <c r="BC28" s="134">
        <v>1</v>
      </c>
      <c r="BD28" s="136"/>
      <c r="BE28" s="140"/>
      <c r="BF28" s="140"/>
    </row>
    <row r="29" spans="1:58" x14ac:dyDescent="0.2">
      <c r="A29" s="199">
        <v>21</v>
      </c>
      <c r="B29" s="141">
        <v>20.3</v>
      </c>
      <c r="C29" s="141">
        <v>27.2</v>
      </c>
      <c r="D29" s="141">
        <v>12.5</v>
      </c>
      <c r="E29" s="175">
        <f t="shared" si="2"/>
        <v>14.7</v>
      </c>
      <c r="F29" s="141">
        <v>10.6</v>
      </c>
      <c r="G29" s="141">
        <v>10.7</v>
      </c>
      <c r="H29" s="141">
        <v>6.8</v>
      </c>
      <c r="I29" s="141">
        <v>7</v>
      </c>
      <c r="J29" s="141">
        <v>6</v>
      </c>
      <c r="K29" s="141">
        <v>1.4</v>
      </c>
      <c r="L29" s="176">
        <v>28</v>
      </c>
      <c r="M29" s="176">
        <v>40</v>
      </c>
      <c r="N29" s="176">
        <v>17</v>
      </c>
      <c r="O29" s="141">
        <v>861.1</v>
      </c>
      <c r="P29" s="141">
        <v>863</v>
      </c>
      <c r="Q29" s="141">
        <v>859.4</v>
      </c>
      <c r="R29" s="175">
        <f t="shared" si="0"/>
        <v>3.6000000000000227</v>
      </c>
      <c r="S29" s="141">
        <v>1008.7</v>
      </c>
      <c r="T29" s="141">
        <v>1014.5</v>
      </c>
      <c r="U29" s="141">
        <v>1004.8</v>
      </c>
      <c r="V29" s="141">
        <f t="shared" si="3"/>
        <v>9.7000000000000455</v>
      </c>
      <c r="W29" s="176">
        <v>3</v>
      </c>
      <c r="X29" s="176">
        <v>10</v>
      </c>
      <c r="Y29" s="176">
        <v>2</v>
      </c>
      <c r="Z29" s="141">
        <v>9</v>
      </c>
      <c r="AA29" s="141">
        <v>0</v>
      </c>
      <c r="AB29" s="120">
        <v>5.24</v>
      </c>
      <c r="AC29" s="120"/>
      <c r="AD29" s="120"/>
      <c r="AE29" s="120"/>
      <c r="AF29" s="120"/>
      <c r="AG29" s="120"/>
      <c r="AH29" s="120"/>
      <c r="AI29" s="120"/>
      <c r="AJ29" s="120"/>
      <c r="AK29" s="120"/>
      <c r="AL29" s="120"/>
      <c r="AM29" s="118"/>
      <c r="AN29" s="118"/>
      <c r="AO29" s="118"/>
      <c r="AP29" s="118"/>
      <c r="AQ29" s="118"/>
      <c r="AR29" s="118" t="s">
        <v>80</v>
      </c>
      <c r="AS29" s="118"/>
      <c r="AT29" s="118"/>
      <c r="AU29" s="118"/>
      <c r="AV29" s="118"/>
      <c r="AW29" s="118"/>
      <c r="AX29" s="118"/>
      <c r="AY29" s="169">
        <v>203</v>
      </c>
      <c r="AZ29" s="43">
        <v>3.2</v>
      </c>
      <c r="BA29" s="45">
        <v>248</v>
      </c>
      <c r="BB29" s="44">
        <v>13.2</v>
      </c>
      <c r="BC29" s="43">
        <v>4</v>
      </c>
      <c r="BD29" s="46"/>
    </row>
    <row r="30" spans="1:58" x14ac:dyDescent="0.2">
      <c r="A30" s="199">
        <v>22</v>
      </c>
      <c r="B30" s="141">
        <v>17.399999999999999</v>
      </c>
      <c r="C30" s="141">
        <v>26.8</v>
      </c>
      <c r="D30" s="214">
        <v>9</v>
      </c>
      <c r="E30" s="175">
        <f t="shared" si="2"/>
        <v>17.8</v>
      </c>
      <c r="F30" s="141">
        <v>7</v>
      </c>
      <c r="G30" s="141">
        <v>8.6999999999999993</v>
      </c>
      <c r="H30" s="141">
        <v>5.5</v>
      </c>
      <c r="I30" s="141">
        <v>6.9</v>
      </c>
      <c r="J30" s="141">
        <v>4</v>
      </c>
      <c r="K30" s="141">
        <v>-1.5</v>
      </c>
      <c r="L30" s="176">
        <v>27</v>
      </c>
      <c r="M30" s="176">
        <v>48</v>
      </c>
      <c r="N30" s="176">
        <v>14</v>
      </c>
      <c r="O30" s="141">
        <v>861.8</v>
      </c>
      <c r="P30" s="141">
        <v>863.3</v>
      </c>
      <c r="Q30" s="141">
        <v>859.4</v>
      </c>
      <c r="R30" s="175">
        <f t="shared" si="0"/>
        <v>3.8999999999999773</v>
      </c>
      <c r="S30" s="141">
        <v>1009.7</v>
      </c>
      <c r="T30" s="141">
        <v>1014.1</v>
      </c>
      <c r="U30" s="141">
        <v>1005.8</v>
      </c>
      <c r="V30" s="141">
        <f t="shared" si="3"/>
        <v>8.3000000000000682</v>
      </c>
      <c r="W30" s="176">
        <v>0</v>
      </c>
      <c r="X30" s="176">
        <v>10</v>
      </c>
      <c r="Y30" s="176">
        <v>2</v>
      </c>
      <c r="Z30" s="141">
        <v>9.6999999999999993</v>
      </c>
      <c r="AA30" s="141">
        <v>0</v>
      </c>
      <c r="AB30" s="120">
        <v>5.91</v>
      </c>
      <c r="AC30" s="120"/>
      <c r="AD30" s="120"/>
      <c r="AE30" s="120"/>
      <c r="AF30" s="120"/>
      <c r="AG30" s="120"/>
      <c r="AH30" s="120"/>
      <c r="AI30" s="120"/>
      <c r="AJ30" s="120"/>
      <c r="AK30" s="120"/>
      <c r="AL30" s="120"/>
      <c r="AM30" s="17"/>
      <c r="AN30" s="118"/>
      <c r="AO30" s="118"/>
      <c r="AP30" s="118"/>
      <c r="AQ30" s="118"/>
      <c r="AR30" s="118"/>
      <c r="AS30" s="118"/>
      <c r="AT30" s="118"/>
      <c r="AU30" s="118"/>
      <c r="AV30" s="118"/>
      <c r="AW30" s="118"/>
      <c r="AX30" s="118"/>
      <c r="AY30" s="169">
        <v>248</v>
      </c>
      <c r="AZ30" s="43">
        <v>3.4</v>
      </c>
      <c r="BA30" s="45">
        <v>248</v>
      </c>
      <c r="BB30" s="44">
        <v>8.1</v>
      </c>
      <c r="BC30" s="43">
        <v>3.2</v>
      </c>
      <c r="BD30" s="46"/>
    </row>
    <row r="31" spans="1:58" x14ac:dyDescent="0.2">
      <c r="A31" s="199">
        <v>23</v>
      </c>
      <c r="B31" s="141">
        <v>13.2</v>
      </c>
      <c r="C31" s="141">
        <v>25.4</v>
      </c>
      <c r="D31" s="141">
        <v>0.8</v>
      </c>
      <c r="E31" s="175">
        <f t="shared" si="2"/>
        <v>24.599999999999998</v>
      </c>
      <c r="F31" s="141">
        <v>-2.6</v>
      </c>
      <c r="G31" s="141">
        <v>5.4</v>
      </c>
      <c r="H31" s="141">
        <v>4.8</v>
      </c>
      <c r="I31" s="141">
        <v>6.1</v>
      </c>
      <c r="J31" s="141">
        <v>3.4</v>
      </c>
      <c r="K31" s="141">
        <v>-3</v>
      </c>
      <c r="L31" s="176">
        <v>35</v>
      </c>
      <c r="M31" s="176">
        <v>64</v>
      </c>
      <c r="N31" s="176">
        <v>16</v>
      </c>
      <c r="O31" s="141">
        <v>861.4</v>
      </c>
      <c r="P31" s="141">
        <v>864.4</v>
      </c>
      <c r="Q31" s="141">
        <v>857.9</v>
      </c>
      <c r="R31" s="175">
        <f t="shared" si="0"/>
        <v>6.5</v>
      </c>
      <c r="S31" s="141">
        <v>1011.6</v>
      </c>
      <c r="T31" s="141">
        <v>1019</v>
      </c>
      <c r="U31" s="141">
        <v>1005.6</v>
      </c>
      <c r="V31" s="141">
        <f t="shared" si="3"/>
        <v>13.399999999999977</v>
      </c>
      <c r="W31" s="176">
        <v>1</v>
      </c>
      <c r="X31" s="176">
        <v>10</v>
      </c>
      <c r="Y31" s="176">
        <v>2</v>
      </c>
      <c r="Z31" s="141">
        <v>9.6</v>
      </c>
      <c r="AA31" s="141">
        <v>0</v>
      </c>
      <c r="AB31" s="120">
        <v>4.01</v>
      </c>
      <c r="AC31" s="120"/>
      <c r="AD31" s="120"/>
      <c r="AE31" s="120"/>
      <c r="AF31" s="120"/>
      <c r="AG31" s="120"/>
      <c r="AH31" s="120"/>
      <c r="AI31" s="120"/>
      <c r="AJ31" s="120"/>
      <c r="AK31" s="120"/>
      <c r="AL31" s="120"/>
      <c r="AM31" s="17"/>
      <c r="AN31" s="118"/>
      <c r="AO31" s="118"/>
      <c r="AP31" s="118"/>
      <c r="AQ31" s="118"/>
      <c r="AR31" s="118"/>
      <c r="AS31" s="118"/>
      <c r="AT31" s="118"/>
      <c r="AU31" s="118"/>
      <c r="AV31" s="118"/>
      <c r="AW31" s="118"/>
      <c r="AX31" s="118"/>
      <c r="AY31" s="169" t="s">
        <v>81</v>
      </c>
      <c r="AZ31" s="43">
        <v>1.3</v>
      </c>
      <c r="BA31" s="45">
        <v>248</v>
      </c>
      <c r="BB31" s="44">
        <v>7.6</v>
      </c>
      <c r="BC31" s="43">
        <v>1.3</v>
      </c>
      <c r="BD31" s="46"/>
    </row>
    <row r="32" spans="1:58" x14ac:dyDescent="0.2">
      <c r="A32" s="199">
        <v>24</v>
      </c>
      <c r="B32" s="141">
        <v>18.399999999999999</v>
      </c>
      <c r="C32" s="141">
        <v>28.8</v>
      </c>
      <c r="D32" s="141">
        <v>5.3</v>
      </c>
      <c r="E32" s="175">
        <f t="shared" si="2"/>
        <v>23.5</v>
      </c>
      <c r="F32" s="141">
        <v>2.6</v>
      </c>
      <c r="G32" s="141">
        <v>7.6</v>
      </c>
      <c r="H32" s="141">
        <v>4.4000000000000004</v>
      </c>
      <c r="I32" s="141">
        <v>5.6</v>
      </c>
      <c r="J32" s="141">
        <v>2.8</v>
      </c>
      <c r="K32" s="141">
        <v>-4.3</v>
      </c>
      <c r="L32" s="176">
        <v>24</v>
      </c>
      <c r="M32" s="176">
        <v>62</v>
      </c>
      <c r="N32" s="176">
        <v>9</v>
      </c>
      <c r="O32" s="141">
        <v>856.5</v>
      </c>
      <c r="P32" s="141">
        <v>858.9</v>
      </c>
      <c r="Q32" s="141">
        <v>853.1</v>
      </c>
      <c r="R32" s="175">
        <f t="shared" si="0"/>
        <v>5.7999999999999545</v>
      </c>
      <c r="S32" s="141">
        <v>1003.3</v>
      </c>
      <c r="T32" s="141">
        <v>1009.1</v>
      </c>
      <c r="U32" s="141">
        <v>997.7</v>
      </c>
      <c r="V32" s="141">
        <f t="shared" si="3"/>
        <v>11.399999999999977</v>
      </c>
      <c r="W32" s="176">
        <v>3</v>
      </c>
      <c r="X32" s="176">
        <v>10</v>
      </c>
      <c r="Y32" s="176">
        <v>2</v>
      </c>
      <c r="Z32" s="141">
        <v>8.5</v>
      </c>
      <c r="AA32" s="141">
        <v>0</v>
      </c>
      <c r="AB32" s="120">
        <v>6.23</v>
      </c>
      <c r="AC32" s="120"/>
      <c r="AD32" s="120"/>
      <c r="AE32" s="120"/>
      <c r="AF32" s="120"/>
      <c r="AG32" s="120"/>
      <c r="AH32" s="120"/>
      <c r="AI32" s="120"/>
      <c r="AJ32" s="120"/>
      <c r="AK32" s="120"/>
      <c r="AL32" s="120"/>
      <c r="AM32" s="118"/>
      <c r="AN32" s="17"/>
      <c r="AO32" s="118"/>
      <c r="AP32" s="118"/>
      <c r="AQ32" s="118"/>
      <c r="AR32" s="118"/>
      <c r="AS32" s="118"/>
      <c r="AT32" s="118"/>
      <c r="AU32" s="118"/>
      <c r="AV32" s="118"/>
      <c r="AW32" s="118"/>
      <c r="AX32" s="118"/>
      <c r="AY32" s="119">
        <v>248</v>
      </c>
      <c r="AZ32" s="43">
        <v>3.8</v>
      </c>
      <c r="BA32" s="45">
        <v>248</v>
      </c>
      <c r="BB32" s="44">
        <v>11.2</v>
      </c>
      <c r="BC32" s="43">
        <v>3.8</v>
      </c>
      <c r="BD32" s="46"/>
    </row>
    <row r="33" spans="1:56" x14ac:dyDescent="0.2">
      <c r="A33" s="174">
        <v>25</v>
      </c>
      <c r="B33" s="141">
        <v>15.1</v>
      </c>
      <c r="C33" s="141">
        <v>25</v>
      </c>
      <c r="D33" s="141">
        <v>7.4</v>
      </c>
      <c r="E33" s="175">
        <f t="shared" si="2"/>
        <v>17.600000000000001</v>
      </c>
      <c r="F33" s="141">
        <v>3</v>
      </c>
      <c r="G33" s="141">
        <v>5.5</v>
      </c>
      <c r="H33" s="141">
        <v>3.7</v>
      </c>
      <c r="I33" s="141">
        <v>4.7</v>
      </c>
      <c r="J33" s="141">
        <v>2.4</v>
      </c>
      <c r="K33" s="141">
        <v>-6</v>
      </c>
      <c r="L33" s="176">
        <v>24</v>
      </c>
      <c r="M33" s="176">
        <v>45</v>
      </c>
      <c r="N33" s="176">
        <v>8</v>
      </c>
      <c r="O33" s="141">
        <v>857.8</v>
      </c>
      <c r="P33" s="141">
        <v>864.7</v>
      </c>
      <c r="Q33" s="141">
        <v>855.4</v>
      </c>
      <c r="R33" s="175">
        <f t="shared" si="0"/>
        <v>9.3000000000000682</v>
      </c>
      <c r="S33" s="141">
        <v>1005.6</v>
      </c>
      <c r="T33" s="141">
        <v>1013.6</v>
      </c>
      <c r="U33" s="141">
        <v>1000.6</v>
      </c>
      <c r="V33" s="141">
        <f t="shared" si="3"/>
        <v>13</v>
      </c>
      <c r="W33" s="176">
        <v>2</v>
      </c>
      <c r="X33" s="176">
        <v>10</v>
      </c>
      <c r="Y33" s="176">
        <v>2</v>
      </c>
      <c r="Z33" s="141">
        <v>9.5</v>
      </c>
      <c r="AA33" s="141">
        <v>0</v>
      </c>
      <c r="AB33" s="120">
        <v>6.99</v>
      </c>
      <c r="AC33" s="120"/>
      <c r="AD33" s="120"/>
      <c r="AE33" s="120"/>
      <c r="AF33" s="120"/>
      <c r="AG33" s="120"/>
      <c r="AH33" s="120"/>
      <c r="AI33" s="120"/>
      <c r="AJ33" s="120"/>
      <c r="AK33" s="120"/>
      <c r="AL33" s="120"/>
      <c r="AM33" s="17"/>
      <c r="AN33" s="118"/>
      <c r="AO33" s="118"/>
      <c r="AP33" s="118"/>
      <c r="AQ33" s="118"/>
      <c r="AR33" s="118"/>
      <c r="AS33" s="118"/>
      <c r="AT33" s="118"/>
      <c r="AU33" s="118"/>
      <c r="AV33" s="118"/>
      <c r="AW33" s="118"/>
      <c r="AX33" s="118"/>
      <c r="AY33" s="121">
        <v>248</v>
      </c>
      <c r="AZ33" s="121">
        <v>3.5</v>
      </c>
      <c r="BA33" s="47">
        <v>270</v>
      </c>
      <c r="BB33" s="112">
        <v>17.899999999999999</v>
      </c>
      <c r="BC33" s="48">
        <v>4</v>
      </c>
      <c r="BD33" s="48"/>
    </row>
    <row r="34" spans="1:56" x14ac:dyDescent="0.2">
      <c r="A34" s="174">
        <v>26</v>
      </c>
      <c r="B34" s="141">
        <v>6.5</v>
      </c>
      <c r="C34" s="141">
        <v>16</v>
      </c>
      <c r="D34" s="141">
        <v>-2.2000000000000002</v>
      </c>
      <c r="E34" s="175">
        <f t="shared" si="2"/>
        <v>18.2</v>
      </c>
      <c r="F34" s="141">
        <v>-5</v>
      </c>
      <c r="G34" s="141">
        <v>2.6</v>
      </c>
      <c r="H34" s="141">
        <v>4.3</v>
      </c>
      <c r="I34" s="141">
        <v>5.3</v>
      </c>
      <c r="J34" s="141">
        <v>2.9</v>
      </c>
      <c r="K34" s="141">
        <v>-4.4000000000000004</v>
      </c>
      <c r="L34" s="176">
        <v>42</v>
      </c>
      <c r="M34" s="176">
        <v>73</v>
      </c>
      <c r="N34" s="176">
        <v>23</v>
      </c>
      <c r="O34" s="141">
        <v>866.9</v>
      </c>
      <c r="P34" s="141">
        <v>869.5</v>
      </c>
      <c r="Q34" s="141">
        <v>864.9</v>
      </c>
      <c r="R34" s="175">
        <f t="shared" si="0"/>
        <v>4.6000000000000227</v>
      </c>
      <c r="S34" s="141">
        <v>1021.8</v>
      </c>
      <c r="T34" s="141">
        <v>1027.9000000000001</v>
      </c>
      <c r="U34" s="141">
        <v>1017.5</v>
      </c>
      <c r="V34" s="141">
        <f t="shared" si="3"/>
        <v>10.400000000000091</v>
      </c>
      <c r="W34" s="176">
        <v>0</v>
      </c>
      <c r="X34" s="176">
        <v>10</v>
      </c>
      <c r="Y34" s="176">
        <v>2</v>
      </c>
      <c r="Z34" s="141">
        <v>9.6</v>
      </c>
      <c r="AA34" s="141">
        <v>0</v>
      </c>
      <c r="AB34" s="120">
        <v>2.98</v>
      </c>
      <c r="AC34" s="120"/>
      <c r="AD34" s="120"/>
      <c r="AE34" s="120"/>
      <c r="AF34" s="120"/>
      <c r="AG34" s="120"/>
      <c r="AH34" s="120"/>
      <c r="AI34" s="120"/>
      <c r="AJ34" s="120"/>
      <c r="AK34" s="120"/>
      <c r="AL34" s="120" t="s">
        <v>80</v>
      </c>
      <c r="AM34" s="122"/>
      <c r="AN34" s="122"/>
      <c r="AO34" s="122"/>
      <c r="AP34" s="122"/>
      <c r="AQ34" s="122"/>
      <c r="AR34" s="122"/>
      <c r="AS34" s="122"/>
      <c r="AT34" s="122"/>
      <c r="AU34" s="122"/>
      <c r="AV34" s="122"/>
      <c r="AW34" s="122"/>
      <c r="AX34" s="122"/>
      <c r="AY34" s="121">
        <v>68</v>
      </c>
      <c r="AZ34" s="121">
        <v>1.2</v>
      </c>
      <c r="BA34" s="47">
        <v>68</v>
      </c>
      <c r="BB34" s="112">
        <v>4.5</v>
      </c>
      <c r="BC34" s="48">
        <v>1.3</v>
      </c>
      <c r="BD34" s="48"/>
    </row>
    <row r="35" spans="1:56" x14ac:dyDescent="0.2">
      <c r="A35" s="174">
        <v>27</v>
      </c>
      <c r="B35" s="141">
        <v>4.4000000000000004</v>
      </c>
      <c r="C35" s="141">
        <v>19</v>
      </c>
      <c r="D35" s="141">
        <v>-3</v>
      </c>
      <c r="E35" s="175">
        <f t="shared" si="2"/>
        <v>22</v>
      </c>
      <c r="F35" s="141">
        <v>-5.2</v>
      </c>
      <c r="G35" s="141">
        <v>0.9</v>
      </c>
      <c r="H35" s="141">
        <v>4.5999999999999996</v>
      </c>
      <c r="I35" s="141">
        <v>5.6</v>
      </c>
      <c r="J35" s="141">
        <v>3.6</v>
      </c>
      <c r="K35" s="141">
        <v>-3.6</v>
      </c>
      <c r="L35" s="176">
        <v>59</v>
      </c>
      <c r="M35" s="176">
        <v>81</v>
      </c>
      <c r="N35" s="176">
        <v>33</v>
      </c>
      <c r="O35" s="141">
        <v>864.8</v>
      </c>
      <c r="P35" s="141">
        <v>865</v>
      </c>
      <c r="Q35" s="141">
        <v>864.2</v>
      </c>
      <c r="R35" s="175">
        <f t="shared" si="0"/>
        <v>0.79999999999995453</v>
      </c>
      <c r="S35" s="141">
        <v>1022.1</v>
      </c>
      <c r="T35" s="141">
        <v>1023.4</v>
      </c>
      <c r="U35" s="141">
        <v>1020.7</v>
      </c>
      <c r="V35" s="141">
        <f t="shared" si="3"/>
        <v>2.6999999999999318</v>
      </c>
      <c r="W35" s="176">
        <v>3</v>
      </c>
      <c r="X35" s="176">
        <v>10</v>
      </c>
      <c r="Y35" s="176">
        <v>2</v>
      </c>
      <c r="Z35" s="141">
        <v>8.4</v>
      </c>
      <c r="AA35" s="141">
        <v>0</v>
      </c>
      <c r="AB35" s="120">
        <v>3</v>
      </c>
      <c r="AC35" s="120"/>
      <c r="AD35" s="120"/>
      <c r="AE35" s="120"/>
      <c r="AF35" s="120"/>
      <c r="AG35" s="120"/>
      <c r="AH35" s="120"/>
      <c r="AI35" s="120"/>
      <c r="AJ35" s="120"/>
      <c r="AK35" s="120"/>
      <c r="AL35" s="120" t="s">
        <v>80</v>
      </c>
      <c r="AM35" s="75"/>
      <c r="AN35" s="122"/>
      <c r="AO35" s="122"/>
      <c r="AP35" s="122"/>
      <c r="AQ35" s="122"/>
      <c r="AR35" s="122"/>
      <c r="AS35" s="122"/>
      <c r="AT35" s="122"/>
      <c r="AU35" s="122"/>
      <c r="AV35" s="122"/>
      <c r="AW35" s="122"/>
      <c r="AX35" s="122"/>
      <c r="AY35" s="121" t="s">
        <v>85</v>
      </c>
      <c r="AZ35" s="121">
        <v>0</v>
      </c>
      <c r="BA35" s="47">
        <v>68</v>
      </c>
      <c r="BB35" s="112">
        <v>2.8</v>
      </c>
      <c r="BC35" s="48">
        <v>0</v>
      </c>
      <c r="BD35" s="48"/>
    </row>
    <row r="36" spans="1:56" x14ac:dyDescent="0.2">
      <c r="A36" s="174">
        <v>28</v>
      </c>
      <c r="B36" s="218">
        <v>18.600000000000001</v>
      </c>
      <c r="C36" s="141">
        <v>25.4</v>
      </c>
      <c r="D36" s="141">
        <v>11.4</v>
      </c>
      <c r="E36" s="175">
        <f t="shared" si="2"/>
        <v>13.999999999999998</v>
      </c>
      <c r="F36" s="141">
        <v>8</v>
      </c>
      <c r="G36" s="141">
        <v>7.5</v>
      </c>
      <c r="H36" s="141">
        <v>4.0999999999999996</v>
      </c>
      <c r="I36" s="141">
        <v>5.9</v>
      </c>
      <c r="J36" s="141">
        <v>2.7</v>
      </c>
      <c r="K36" s="141">
        <v>-5.0999999999999996</v>
      </c>
      <c r="L36" s="176">
        <v>22</v>
      </c>
      <c r="M36" s="176">
        <v>41</v>
      </c>
      <c r="N36" s="176">
        <v>8</v>
      </c>
      <c r="O36" s="141">
        <v>854.4</v>
      </c>
      <c r="P36" s="141">
        <v>856.6</v>
      </c>
      <c r="Q36" s="141">
        <v>851.5</v>
      </c>
      <c r="R36" s="175">
        <f t="shared" si="0"/>
        <v>5.1000000000000227</v>
      </c>
      <c r="S36" s="141">
        <v>1033.3</v>
      </c>
      <c r="T36" s="141">
        <v>1009.6</v>
      </c>
      <c r="U36" s="141">
        <v>999.3</v>
      </c>
      <c r="V36" s="141">
        <f t="shared" si="3"/>
        <v>10.300000000000068</v>
      </c>
      <c r="W36" s="176">
        <v>0</v>
      </c>
      <c r="X36" s="176">
        <v>10</v>
      </c>
      <c r="Y36" s="176">
        <v>2</v>
      </c>
      <c r="Z36" s="141">
        <v>9.6999999999999993</v>
      </c>
      <c r="AA36" s="141">
        <v>0</v>
      </c>
      <c r="AB36" s="120">
        <v>5.4</v>
      </c>
      <c r="AC36" s="120"/>
      <c r="AD36" s="120"/>
      <c r="AE36" s="120"/>
      <c r="AF36" s="120"/>
      <c r="AG36" s="120"/>
      <c r="AH36" s="120"/>
      <c r="AI36" s="120"/>
      <c r="AJ36" s="120"/>
      <c r="AK36" s="120"/>
      <c r="AL36" s="120"/>
      <c r="AM36" s="122"/>
      <c r="AN36" s="122"/>
      <c r="AO36" s="122"/>
      <c r="AP36" s="122"/>
      <c r="AQ36" s="122"/>
      <c r="AR36" s="122"/>
      <c r="AS36" s="122"/>
      <c r="AT36" s="122"/>
      <c r="AU36" s="122"/>
      <c r="AV36" s="122"/>
      <c r="AW36" s="122"/>
      <c r="AX36" s="122"/>
      <c r="AY36" s="121">
        <v>248</v>
      </c>
      <c r="AZ36" s="121">
        <v>5.7</v>
      </c>
      <c r="BA36" s="47">
        <v>78</v>
      </c>
      <c r="BB36" s="112">
        <v>15.4</v>
      </c>
      <c r="BC36" s="48">
        <v>5.0999999999999996</v>
      </c>
      <c r="BD36" s="48"/>
    </row>
    <row r="37" spans="1:56" x14ac:dyDescent="0.2">
      <c r="A37" s="174">
        <v>29</v>
      </c>
      <c r="B37" s="141">
        <v>14.4</v>
      </c>
      <c r="C37" s="141">
        <v>22.7</v>
      </c>
      <c r="D37" s="141">
        <v>2.8</v>
      </c>
      <c r="E37" s="175">
        <f t="shared" si="2"/>
        <v>19.899999999999999</v>
      </c>
      <c r="F37" s="141">
        <v>0.8</v>
      </c>
      <c r="G37" s="141">
        <v>5.2</v>
      </c>
      <c r="H37" s="141">
        <v>3.6</v>
      </c>
      <c r="I37" s="141">
        <v>4.9000000000000004</v>
      </c>
      <c r="J37" s="141">
        <v>2.4</v>
      </c>
      <c r="K37" s="141">
        <v>-6.5</v>
      </c>
      <c r="L37" s="176">
        <v>24</v>
      </c>
      <c r="M37" s="176">
        <v>33</v>
      </c>
      <c r="N37" s="176">
        <v>10</v>
      </c>
      <c r="O37" s="141">
        <v>858.5</v>
      </c>
      <c r="P37" s="141">
        <v>868</v>
      </c>
      <c r="Q37" s="141">
        <v>854.7</v>
      </c>
      <c r="R37" s="175">
        <f t="shared" si="0"/>
        <v>13.299999999999955</v>
      </c>
      <c r="S37" s="141">
        <v>1006.8</v>
      </c>
      <c r="T37" s="141">
        <v>1018.8</v>
      </c>
      <c r="U37" s="141">
        <v>1001.9</v>
      </c>
      <c r="V37" s="141">
        <f t="shared" si="3"/>
        <v>16.899999999999977</v>
      </c>
      <c r="W37" s="176">
        <v>0</v>
      </c>
      <c r="X37" s="176">
        <v>10</v>
      </c>
      <c r="Y37" s="176">
        <v>2</v>
      </c>
      <c r="Z37" s="141">
        <v>9.6</v>
      </c>
      <c r="AA37" s="141">
        <v>0</v>
      </c>
      <c r="AB37" s="120">
        <v>8.27</v>
      </c>
      <c r="AC37" s="120"/>
      <c r="AD37" s="120"/>
      <c r="AE37" s="120"/>
      <c r="AF37" s="120"/>
      <c r="AG37" s="120"/>
      <c r="AH37" s="120"/>
      <c r="AI37" s="120"/>
      <c r="AJ37" s="120"/>
      <c r="AK37" s="120"/>
      <c r="AL37" s="120"/>
      <c r="AM37" s="122"/>
      <c r="AN37" s="122"/>
      <c r="AO37" s="122"/>
      <c r="AP37" s="122"/>
      <c r="AQ37" s="122"/>
      <c r="AR37" s="122"/>
      <c r="AS37" s="122"/>
      <c r="AT37" s="122"/>
      <c r="AU37" s="122"/>
      <c r="AV37" s="122"/>
      <c r="AW37" s="122"/>
      <c r="AX37" s="122"/>
      <c r="AY37" s="121">
        <v>248</v>
      </c>
      <c r="AZ37" s="121">
        <v>5.7</v>
      </c>
      <c r="BA37" s="47">
        <v>248</v>
      </c>
      <c r="BB37" s="112">
        <v>17.899999999999999</v>
      </c>
      <c r="BC37" s="48">
        <v>5.9</v>
      </c>
      <c r="BD37" s="48"/>
    </row>
    <row r="38" spans="1:56" x14ac:dyDescent="0.2">
      <c r="A38" s="370">
        <v>30</v>
      </c>
      <c r="B38" s="355">
        <v>1.7</v>
      </c>
      <c r="C38" s="355">
        <v>11.2</v>
      </c>
      <c r="D38" s="355">
        <v>-7.3</v>
      </c>
      <c r="E38" s="356">
        <f t="shared" si="2"/>
        <v>18.5</v>
      </c>
      <c r="F38" s="355">
        <v>-10.5</v>
      </c>
      <c r="G38" s="355">
        <v>-1.3</v>
      </c>
      <c r="H38" s="355">
        <v>2.9</v>
      </c>
      <c r="I38" s="355">
        <v>3.7</v>
      </c>
      <c r="J38" s="355">
        <v>2</v>
      </c>
      <c r="K38" s="355">
        <v>-9</v>
      </c>
      <c r="L38" s="357">
        <v>41</v>
      </c>
      <c r="M38" s="357">
        <v>75</v>
      </c>
      <c r="N38" s="357">
        <v>19</v>
      </c>
      <c r="O38" s="355">
        <v>871.2</v>
      </c>
      <c r="P38" s="355">
        <v>873.5</v>
      </c>
      <c r="Q38" s="355">
        <v>869.6</v>
      </c>
      <c r="R38" s="356">
        <f t="shared" si="0"/>
        <v>3.8999999999999773</v>
      </c>
      <c r="S38" s="355">
        <v>1029.8</v>
      </c>
      <c r="T38" s="355">
        <v>1035.8</v>
      </c>
      <c r="U38" s="355">
        <v>1026.5999999999999</v>
      </c>
      <c r="V38" s="355">
        <f t="shared" si="3"/>
        <v>9.2000000000000455</v>
      </c>
      <c r="W38" s="357">
        <v>0</v>
      </c>
      <c r="X38" s="357">
        <v>10</v>
      </c>
      <c r="Y38" s="357">
        <v>2</v>
      </c>
      <c r="Z38" s="355">
        <v>9.5</v>
      </c>
      <c r="AA38" s="355">
        <v>0</v>
      </c>
      <c r="AB38" s="358">
        <v>3.16</v>
      </c>
      <c r="AC38" s="358"/>
      <c r="AD38" s="358"/>
      <c r="AE38" s="358"/>
      <c r="AF38" s="358"/>
      <c r="AG38" s="358"/>
      <c r="AH38" s="358"/>
      <c r="AI38" s="358"/>
      <c r="AJ38" s="358"/>
      <c r="AK38" s="358"/>
      <c r="AL38" s="358" t="s">
        <v>80</v>
      </c>
      <c r="AM38" s="372"/>
      <c r="AN38" s="372"/>
      <c r="AO38" s="372"/>
      <c r="AP38" s="372"/>
      <c r="AQ38" s="372"/>
      <c r="AR38" s="372"/>
      <c r="AS38" s="372"/>
      <c r="AT38" s="372"/>
      <c r="AU38" s="372"/>
      <c r="AV38" s="372"/>
      <c r="AW38" s="372"/>
      <c r="AX38" s="372"/>
      <c r="AY38" s="354">
        <v>248</v>
      </c>
      <c r="AZ38" s="354">
        <v>1.3</v>
      </c>
      <c r="BA38" s="377">
        <v>248</v>
      </c>
      <c r="BB38" s="378">
        <v>4.8</v>
      </c>
      <c r="BC38" s="375">
        <v>1.2</v>
      </c>
      <c r="BD38" s="375"/>
    </row>
    <row r="39" spans="1:56" x14ac:dyDescent="0.2">
      <c r="A39" s="174">
        <v>31</v>
      </c>
      <c r="B39" s="141"/>
      <c r="C39" s="141"/>
      <c r="D39" s="141"/>
      <c r="E39" s="175">
        <f t="shared" si="2"/>
        <v>0</v>
      </c>
      <c r="F39" s="141"/>
      <c r="G39" s="141"/>
      <c r="H39" s="141"/>
      <c r="I39" s="141"/>
      <c r="J39" s="141"/>
      <c r="K39" s="141"/>
      <c r="L39" s="176"/>
      <c r="M39" s="176"/>
      <c r="N39" s="176"/>
      <c r="O39" s="141"/>
      <c r="P39" s="141"/>
      <c r="Q39" s="141"/>
      <c r="R39" s="175">
        <f t="shared" si="0"/>
        <v>0</v>
      </c>
      <c r="S39" s="141"/>
      <c r="T39" s="141"/>
      <c r="U39" s="141"/>
      <c r="V39" s="141">
        <f t="shared" si="3"/>
        <v>0</v>
      </c>
      <c r="W39" s="176"/>
      <c r="X39" s="176">
        <v>10</v>
      </c>
      <c r="Y39" s="176">
        <v>2</v>
      </c>
      <c r="Z39" s="367"/>
      <c r="AA39" s="141"/>
      <c r="AB39" s="120"/>
      <c r="AC39" s="120"/>
      <c r="AD39" s="120"/>
      <c r="AE39" s="120"/>
      <c r="AF39" s="120"/>
      <c r="AG39" s="120"/>
      <c r="AH39" s="120"/>
      <c r="AI39" s="120"/>
      <c r="AJ39" s="120"/>
      <c r="AK39" s="120"/>
      <c r="AL39" s="120"/>
      <c r="AM39" s="122"/>
      <c r="AN39" s="122"/>
      <c r="AO39" s="122"/>
      <c r="AP39" s="122"/>
      <c r="AQ39" s="122"/>
      <c r="AR39" s="122"/>
      <c r="AS39" s="122"/>
      <c r="AT39" s="122"/>
      <c r="AU39" s="122"/>
      <c r="AV39" s="122"/>
      <c r="AW39" s="122"/>
      <c r="AX39" s="122"/>
      <c r="AY39" s="121"/>
      <c r="AZ39" s="121"/>
      <c r="BA39" s="47"/>
      <c r="BB39" s="379"/>
      <c r="BC39" s="48"/>
      <c r="BD39" s="48"/>
    </row>
    <row r="40" spans="1:56" x14ac:dyDescent="0.2">
      <c r="A40" s="234"/>
      <c r="B40" s="235">
        <f>STDEV(B9:B39)</f>
        <v>4.3598231009141228</v>
      </c>
      <c r="C40" s="235"/>
      <c r="D40" s="235"/>
      <c r="E40" s="235"/>
      <c r="F40" s="235"/>
      <c r="G40" s="235"/>
      <c r="H40" s="235"/>
      <c r="I40" s="235"/>
      <c r="J40" s="235"/>
      <c r="K40" s="235"/>
      <c r="L40" s="236"/>
      <c r="M40" s="236"/>
      <c r="N40" s="236"/>
      <c r="O40" s="235"/>
      <c r="P40" s="235"/>
      <c r="Q40" s="235"/>
      <c r="R40" s="237"/>
      <c r="S40" s="235"/>
      <c r="T40" s="235"/>
      <c r="U40" s="235"/>
      <c r="V40" s="235"/>
      <c r="W40" s="236"/>
      <c r="X40" s="236"/>
      <c r="Y40" s="236"/>
      <c r="Z40" s="238"/>
      <c r="AA40" s="238"/>
      <c r="AB40" s="239"/>
      <c r="AC40" s="239"/>
      <c r="AD40" s="239"/>
      <c r="AE40" s="239"/>
      <c r="AF40" s="239"/>
      <c r="AG40" s="239"/>
      <c r="AH40" s="239"/>
      <c r="AI40" s="239"/>
      <c r="AJ40" s="239"/>
      <c r="AK40" s="239"/>
      <c r="AL40" s="239"/>
    </row>
    <row r="41" spans="1:56" x14ac:dyDescent="0.2">
      <c r="A41" s="241"/>
      <c r="B41" s="235"/>
      <c r="C41" s="235"/>
      <c r="D41" s="235"/>
      <c r="E41" s="235"/>
      <c r="F41" s="235"/>
      <c r="G41" s="235"/>
      <c r="H41" s="235"/>
      <c r="I41" s="235"/>
      <c r="J41" s="235"/>
      <c r="K41" s="235"/>
      <c r="L41" s="236"/>
      <c r="M41" s="236"/>
      <c r="N41" s="236"/>
      <c r="O41" s="235"/>
      <c r="P41" s="235"/>
      <c r="Q41" s="235"/>
      <c r="R41" s="242"/>
      <c r="S41" s="235"/>
      <c r="T41" s="235"/>
      <c r="U41" s="235"/>
      <c r="V41" s="235"/>
      <c r="W41" s="236"/>
      <c r="X41" s="236"/>
      <c r="Y41" s="236"/>
      <c r="Z41" s="243"/>
      <c r="AA41" s="238"/>
      <c r="AB41" s="244"/>
      <c r="AC41" s="239"/>
      <c r="AD41" s="239"/>
      <c r="AE41" s="239"/>
      <c r="AF41" s="239"/>
      <c r="AG41" s="239"/>
      <c r="AH41" s="239"/>
      <c r="AI41" s="239"/>
      <c r="AJ41" s="239"/>
      <c r="AK41" s="239"/>
      <c r="AL41" s="239"/>
      <c r="AM41" s="235"/>
    </row>
    <row r="42" spans="1:56" s="248" customFormat="1" x14ac:dyDescent="0.2">
      <c r="A42" s="245" t="s">
        <v>35</v>
      </c>
      <c r="B42" s="240">
        <f t="shared" ref="B42:Q42" si="4">SUM(B9:B39)</f>
        <v>403.29999999999995</v>
      </c>
      <c r="C42" s="240">
        <f t="shared" si="4"/>
        <v>687.4</v>
      </c>
      <c r="D42" s="240">
        <f t="shared" si="4"/>
        <v>125.2</v>
      </c>
      <c r="E42" s="240">
        <f>SUM(E10:E39)</f>
        <v>542.6</v>
      </c>
      <c r="F42" s="240">
        <f t="shared" si="4"/>
        <v>46</v>
      </c>
      <c r="G42" s="240">
        <f t="shared" si="4"/>
        <v>188.19999999999996</v>
      </c>
      <c r="H42" s="240">
        <f t="shared" si="4"/>
        <v>159.30000000000001</v>
      </c>
      <c r="I42" s="240">
        <f t="shared" si="4"/>
        <v>189.29999999999998</v>
      </c>
      <c r="J42" s="240">
        <f t="shared" si="4"/>
        <v>125.30000000000003</v>
      </c>
      <c r="K42" s="240">
        <f t="shared" si="4"/>
        <v>-58.100000000000009</v>
      </c>
      <c r="L42" s="240">
        <f t="shared" si="4"/>
        <v>1094</v>
      </c>
      <c r="M42" s="240">
        <f t="shared" si="4"/>
        <v>1860</v>
      </c>
      <c r="N42" s="240">
        <f t="shared" si="4"/>
        <v>576</v>
      </c>
      <c r="O42" s="240">
        <f t="shared" si="4"/>
        <v>25904.600000000002</v>
      </c>
      <c r="P42" s="240">
        <f t="shared" si="4"/>
        <v>25984.500000000004</v>
      </c>
      <c r="Q42" s="240">
        <f t="shared" si="4"/>
        <v>25832.30000000001</v>
      </c>
      <c r="R42" s="240">
        <f>P42-Q42</f>
        <v>152.19999999999345</v>
      </c>
      <c r="S42" s="240">
        <f t="shared" ref="S42:AM42" si="5">SUM(S9:S39)</f>
        <v>30462.19999999999</v>
      </c>
      <c r="T42" s="240">
        <f t="shared" si="5"/>
        <v>30583.399999999998</v>
      </c>
      <c r="U42" s="240">
        <f t="shared" si="5"/>
        <v>30295.599999999995</v>
      </c>
      <c r="V42" s="240">
        <f>SUM(V10:V39)</f>
        <v>284.60000000000048</v>
      </c>
      <c r="W42" s="240">
        <f t="shared" si="5"/>
        <v>15</v>
      </c>
      <c r="X42" s="240">
        <f t="shared" si="5"/>
        <v>310</v>
      </c>
      <c r="Y42" s="240">
        <f t="shared" si="5"/>
        <v>62</v>
      </c>
      <c r="Z42" s="246">
        <f t="shared" si="5"/>
        <v>291.09999999999997</v>
      </c>
      <c r="AA42" s="240">
        <f t="shared" si="5"/>
        <v>0</v>
      </c>
      <c r="AB42" s="247">
        <f t="shared" si="5"/>
        <v>142.25</v>
      </c>
      <c r="AC42" s="247"/>
      <c r="AD42" s="247"/>
      <c r="AE42" s="247"/>
      <c r="AF42" s="247"/>
      <c r="AG42" s="247"/>
      <c r="AH42" s="247"/>
      <c r="AI42" s="247"/>
      <c r="AJ42" s="247"/>
      <c r="AK42" s="247"/>
      <c r="AL42" s="247"/>
      <c r="AM42" s="247">
        <f t="shared" si="5"/>
        <v>0</v>
      </c>
    </row>
    <row r="43" spans="1:56" s="248" customFormat="1" x14ac:dyDescent="0.2">
      <c r="A43" s="245" t="s">
        <v>36</v>
      </c>
      <c r="B43" s="240">
        <f t="shared" ref="B43:Q43" si="6">AVERAGEA(B9:B39)</f>
        <v>13.443333333333332</v>
      </c>
      <c r="C43" s="240">
        <f t="shared" si="6"/>
        <v>22.913333333333334</v>
      </c>
      <c r="D43" s="240">
        <f t="shared" si="6"/>
        <v>4.1733333333333338</v>
      </c>
      <c r="E43" s="240">
        <f>AVERAGEA(E10:E39)</f>
        <v>18.086666666666666</v>
      </c>
      <c r="F43" s="240">
        <f t="shared" si="6"/>
        <v>1.5333333333333334</v>
      </c>
      <c r="G43" s="240">
        <f t="shared" si="6"/>
        <v>6.2733333333333317</v>
      </c>
      <c r="H43" s="240">
        <f t="shared" si="6"/>
        <v>5.3100000000000005</v>
      </c>
      <c r="I43" s="240">
        <f t="shared" si="6"/>
        <v>6.31</v>
      </c>
      <c r="J43" s="240">
        <f t="shared" si="6"/>
        <v>4.1766666666666676</v>
      </c>
      <c r="K43" s="240">
        <f t="shared" si="6"/>
        <v>-1.936666666666667</v>
      </c>
      <c r="L43" s="240">
        <f t="shared" si="6"/>
        <v>36.466666666666669</v>
      </c>
      <c r="M43" s="240">
        <f t="shared" si="6"/>
        <v>62</v>
      </c>
      <c r="N43" s="240">
        <f t="shared" si="6"/>
        <v>19.2</v>
      </c>
      <c r="O43" s="240">
        <f t="shared" si="6"/>
        <v>863.48666666666679</v>
      </c>
      <c r="P43" s="240">
        <f t="shared" si="6"/>
        <v>866.15000000000009</v>
      </c>
      <c r="Q43" s="240">
        <f t="shared" si="6"/>
        <v>861.07666666666705</v>
      </c>
      <c r="R43" s="240">
        <f>P43-Q43</f>
        <v>5.0733333333330393</v>
      </c>
      <c r="S43" s="240">
        <f t="shared" ref="S43:AM43" si="7">AVERAGEA(S9:S39)</f>
        <v>1015.4066666666663</v>
      </c>
      <c r="T43" s="240">
        <f t="shared" si="7"/>
        <v>1019.4466666666666</v>
      </c>
      <c r="U43" s="240">
        <f t="shared" si="7"/>
        <v>1009.8533333333331</v>
      </c>
      <c r="V43" s="240">
        <f>AVERAGEA(V10:V39)</f>
        <v>9.4866666666666823</v>
      </c>
      <c r="W43" s="240">
        <f t="shared" si="7"/>
        <v>0.5</v>
      </c>
      <c r="X43" s="240">
        <f t="shared" si="7"/>
        <v>10</v>
      </c>
      <c r="Y43" s="240">
        <f t="shared" si="7"/>
        <v>2</v>
      </c>
      <c r="Z43" s="246">
        <f t="shared" si="7"/>
        <v>9.7033333333333314</v>
      </c>
      <c r="AA43" s="240">
        <f t="shared" si="7"/>
        <v>0</v>
      </c>
      <c r="AB43" s="240">
        <f t="shared" si="7"/>
        <v>4.7416666666666663</v>
      </c>
      <c r="AC43" s="240"/>
      <c r="AD43" s="240"/>
      <c r="AE43" s="240"/>
      <c r="AF43" s="240"/>
      <c r="AG43" s="240"/>
      <c r="AH43" s="240"/>
      <c r="AI43" s="240"/>
      <c r="AJ43" s="240"/>
      <c r="AK43" s="240"/>
      <c r="AL43" s="240"/>
      <c r="AM43" s="240" t="e">
        <f t="shared" si="7"/>
        <v>#DIV/0!</v>
      </c>
    </row>
    <row r="44" spans="1:56" s="248" customFormat="1" x14ac:dyDescent="0.2">
      <c r="A44" s="245" t="s">
        <v>19</v>
      </c>
      <c r="B44" s="240">
        <f t="shared" ref="B44:Q44" si="8">MAXA(B9:B39)</f>
        <v>20.3</v>
      </c>
      <c r="C44" s="240">
        <f t="shared" si="8"/>
        <v>28.8</v>
      </c>
      <c r="D44" s="240">
        <f t="shared" si="8"/>
        <v>12.5</v>
      </c>
      <c r="E44" s="240">
        <f>MAXA(E10:E39)</f>
        <v>24.9</v>
      </c>
      <c r="F44" s="240">
        <f t="shared" si="8"/>
        <v>10.6</v>
      </c>
      <c r="G44" s="240">
        <f t="shared" si="8"/>
        <v>10.7</v>
      </c>
      <c r="H44" s="240">
        <f t="shared" si="8"/>
        <v>6.8</v>
      </c>
      <c r="I44" s="240">
        <f t="shared" si="8"/>
        <v>8</v>
      </c>
      <c r="J44" s="240">
        <f t="shared" si="8"/>
        <v>6</v>
      </c>
      <c r="K44" s="240">
        <f t="shared" si="8"/>
        <v>1.4</v>
      </c>
      <c r="L44" s="240">
        <f t="shared" si="8"/>
        <v>59</v>
      </c>
      <c r="M44" s="240">
        <f t="shared" si="8"/>
        <v>84</v>
      </c>
      <c r="N44" s="240">
        <f t="shared" si="8"/>
        <v>33</v>
      </c>
      <c r="O44" s="240">
        <f t="shared" si="8"/>
        <v>871.2</v>
      </c>
      <c r="P44" s="240">
        <f t="shared" si="8"/>
        <v>873.7</v>
      </c>
      <c r="Q44" s="240">
        <f t="shared" si="8"/>
        <v>869.6</v>
      </c>
      <c r="R44" s="240">
        <f>MAXA(R9:R39)</f>
        <v>13.299999999999955</v>
      </c>
      <c r="S44" s="240">
        <f t="shared" ref="S44:AM44" si="9">MAXA(S9:S39)</f>
        <v>1033.3</v>
      </c>
      <c r="T44" s="240">
        <f t="shared" si="9"/>
        <v>1035.8</v>
      </c>
      <c r="U44" s="240">
        <f t="shared" si="9"/>
        <v>1026.5999999999999</v>
      </c>
      <c r="V44" s="240">
        <f>MAXA(V10:V39)</f>
        <v>16.899999999999977</v>
      </c>
      <c r="W44" s="240">
        <f t="shared" si="9"/>
        <v>3</v>
      </c>
      <c r="X44" s="240">
        <f t="shared" si="9"/>
        <v>10</v>
      </c>
      <c r="Y44" s="240">
        <f t="shared" si="9"/>
        <v>2</v>
      </c>
      <c r="Z44" s="246">
        <f t="shared" si="9"/>
        <v>10.1</v>
      </c>
      <c r="AA44" s="240">
        <f t="shared" si="9"/>
        <v>0</v>
      </c>
      <c r="AB44" s="240">
        <f t="shared" si="9"/>
        <v>8.27</v>
      </c>
      <c r="AC44" s="240"/>
      <c r="AD44" s="240"/>
      <c r="AE44" s="240"/>
      <c r="AF44" s="240"/>
      <c r="AG44" s="240"/>
      <c r="AH44" s="240"/>
      <c r="AI44" s="240"/>
      <c r="AJ44" s="240"/>
      <c r="AK44" s="240"/>
      <c r="AL44" s="240"/>
      <c r="AM44" s="240">
        <f t="shared" si="9"/>
        <v>0</v>
      </c>
    </row>
    <row r="45" spans="1:56" s="248" customFormat="1" x14ac:dyDescent="0.2">
      <c r="A45" s="245" t="s">
        <v>20</v>
      </c>
      <c r="B45" s="240">
        <f t="shared" ref="B45:AM45" si="10">MINA(B9:B39)</f>
        <v>1.7</v>
      </c>
      <c r="C45" s="240">
        <f t="shared" si="10"/>
        <v>11.2</v>
      </c>
      <c r="D45" s="240">
        <f t="shared" si="10"/>
        <v>-7.3</v>
      </c>
      <c r="E45" s="240">
        <f>MINA(E10:E39)</f>
        <v>0</v>
      </c>
      <c r="F45" s="240">
        <f t="shared" si="10"/>
        <v>-10.5</v>
      </c>
      <c r="G45" s="240">
        <f t="shared" si="10"/>
        <v>-1.3</v>
      </c>
      <c r="H45" s="240">
        <f t="shared" si="10"/>
        <v>2.9</v>
      </c>
      <c r="I45" s="240">
        <f t="shared" si="10"/>
        <v>3.7</v>
      </c>
      <c r="J45" s="240">
        <f t="shared" si="10"/>
        <v>2</v>
      </c>
      <c r="K45" s="240">
        <f t="shared" si="10"/>
        <v>-9</v>
      </c>
      <c r="L45" s="240">
        <f t="shared" si="10"/>
        <v>22</v>
      </c>
      <c r="M45" s="240">
        <f t="shared" si="10"/>
        <v>33</v>
      </c>
      <c r="N45" s="240">
        <f t="shared" si="10"/>
        <v>8</v>
      </c>
      <c r="O45" s="240">
        <f t="shared" si="10"/>
        <v>854.4</v>
      </c>
      <c r="P45" s="240">
        <f t="shared" si="10"/>
        <v>856.6</v>
      </c>
      <c r="Q45" s="240">
        <f t="shared" si="10"/>
        <v>851.5</v>
      </c>
      <c r="R45" s="240">
        <f t="shared" si="10"/>
        <v>0</v>
      </c>
      <c r="S45" s="240">
        <f t="shared" si="10"/>
        <v>1003.3</v>
      </c>
      <c r="T45" s="240">
        <f t="shared" si="10"/>
        <v>1009</v>
      </c>
      <c r="U45" s="240">
        <f t="shared" si="10"/>
        <v>997.7</v>
      </c>
      <c r="V45" s="240">
        <f>MINA(V10:V39)</f>
        <v>0</v>
      </c>
      <c r="W45" s="240">
        <f t="shared" si="10"/>
        <v>0</v>
      </c>
      <c r="X45" s="240">
        <f t="shared" si="10"/>
        <v>10</v>
      </c>
      <c r="Y45" s="240">
        <f t="shared" si="10"/>
        <v>2</v>
      </c>
      <c r="Z45" s="246">
        <f t="shared" si="10"/>
        <v>8.4</v>
      </c>
      <c r="AA45" s="240">
        <f t="shared" si="10"/>
        <v>0</v>
      </c>
      <c r="AB45" s="240">
        <f t="shared" si="10"/>
        <v>2.4300000000000002</v>
      </c>
      <c r="AC45" s="240"/>
      <c r="AD45" s="240"/>
      <c r="AE45" s="240"/>
      <c r="AF45" s="240"/>
      <c r="AG45" s="240"/>
      <c r="AH45" s="240"/>
      <c r="AI45" s="240"/>
      <c r="AJ45" s="240"/>
      <c r="AK45" s="240"/>
      <c r="AL45" s="240"/>
      <c r="AM45" s="240">
        <f t="shared" si="10"/>
        <v>0</v>
      </c>
    </row>
    <row r="46" spans="1:56" x14ac:dyDescent="0.2">
      <c r="A46" s="241"/>
      <c r="B46" s="235"/>
      <c r="C46" s="235"/>
      <c r="D46" s="235"/>
      <c r="E46" s="235"/>
      <c r="F46" s="235"/>
      <c r="G46" s="235"/>
      <c r="H46" s="235"/>
      <c r="I46" s="235"/>
      <c r="J46" s="235"/>
      <c r="K46" s="235"/>
      <c r="L46" s="235"/>
      <c r="M46" s="235"/>
      <c r="N46" s="235"/>
      <c r="O46" s="235"/>
      <c r="P46" s="235"/>
      <c r="Q46" s="235"/>
      <c r="R46" s="242">
        <f t="shared" ref="R46:R51" si="11">P46-Q46</f>
        <v>0</v>
      </c>
      <c r="S46" s="235"/>
      <c r="T46" s="235"/>
      <c r="U46" s="235"/>
      <c r="V46" s="235"/>
      <c r="W46" s="235"/>
      <c r="X46" s="235"/>
      <c r="Y46" s="235"/>
      <c r="Z46" s="250"/>
      <c r="AA46" s="235"/>
      <c r="AB46" s="251"/>
      <c r="AC46" s="251"/>
      <c r="AD46" s="251"/>
      <c r="AE46" s="251"/>
      <c r="AF46" s="251"/>
      <c r="AG46" s="251"/>
      <c r="AH46" s="251"/>
      <c r="AI46" s="251"/>
      <c r="AJ46" s="251"/>
      <c r="AK46" s="251"/>
      <c r="AL46" s="251"/>
      <c r="AM46" s="252"/>
    </row>
    <row r="47" spans="1:56" s="197" customFormat="1" x14ac:dyDescent="0.2">
      <c r="A47" s="344" t="s">
        <v>35</v>
      </c>
      <c r="B47" s="187">
        <f t="shared" ref="B47:L47" si="12">SUM(B9:B18)</f>
        <v>148.69999999999999</v>
      </c>
      <c r="C47" s="187">
        <f t="shared" si="12"/>
        <v>237.20000000000002</v>
      </c>
      <c r="D47" s="187">
        <f t="shared" si="12"/>
        <v>55.499999999999993</v>
      </c>
      <c r="E47" s="187">
        <f>SUM(E9:E18)</f>
        <v>181.7</v>
      </c>
      <c r="F47" s="187">
        <f t="shared" si="12"/>
        <v>29.2</v>
      </c>
      <c r="G47" s="187">
        <f t="shared" si="12"/>
        <v>75.5</v>
      </c>
      <c r="H47" s="187">
        <f t="shared" si="12"/>
        <v>59.300000000000004</v>
      </c>
      <c r="I47" s="187">
        <f t="shared" si="12"/>
        <v>69.2</v>
      </c>
      <c r="J47" s="187">
        <f t="shared" si="12"/>
        <v>50.099999999999994</v>
      </c>
      <c r="K47" s="187">
        <f t="shared" si="12"/>
        <v>-3.9</v>
      </c>
      <c r="L47" s="187">
        <f t="shared" si="12"/>
        <v>368</v>
      </c>
      <c r="M47" s="187"/>
      <c r="N47" s="187">
        <f>SUM(N9:N18)</f>
        <v>196</v>
      </c>
      <c r="O47" s="187">
        <f>SUM(O9:O18)</f>
        <v>8654.7000000000007</v>
      </c>
      <c r="P47" s="187">
        <f>SUM(P9:P18)</f>
        <v>8678.1</v>
      </c>
      <c r="Q47" s="187">
        <f>SUM(Q9:Q18)</f>
        <v>8632.8000000000011</v>
      </c>
      <c r="R47" s="187">
        <f t="shared" si="11"/>
        <v>45.299999999999272</v>
      </c>
      <c r="S47" s="187">
        <f t="shared" ref="S47:AB47" si="13">SUM(S9:S18)</f>
        <v>10159.799999999999</v>
      </c>
      <c r="T47" s="187">
        <f t="shared" si="13"/>
        <v>10202.300000000001</v>
      </c>
      <c r="U47" s="187">
        <f t="shared" si="13"/>
        <v>10116.5</v>
      </c>
      <c r="V47" s="187">
        <f>SUM(V10:V18)</f>
        <v>82.600000000000136</v>
      </c>
      <c r="W47" s="187">
        <f t="shared" si="13"/>
        <v>0</v>
      </c>
      <c r="X47" s="187">
        <f t="shared" si="13"/>
        <v>100</v>
      </c>
      <c r="Y47" s="187">
        <f t="shared" si="13"/>
        <v>20</v>
      </c>
      <c r="Z47" s="187">
        <f>SUM(Z9:Z18)</f>
        <v>99.3</v>
      </c>
      <c r="AA47" s="187">
        <f t="shared" si="13"/>
        <v>0</v>
      </c>
      <c r="AB47" s="187">
        <f t="shared" si="13"/>
        <v>43.66</v>
      </c>
      <c r="AC47" s="253"/>
      <c r="AD47" s="253"/>
      <c r="AE47" s="253"/>
      <c r="AF47" s="253"/>
      <c r="AG47" s="253"/>
      <c r="AH47" s="253"/>
      <c r="AI47" s="253"/>
      <c r="AJ47" s="253"/>
      <c r="AK47" s="253"/>
      <c r="AL47" s="253"/>
      <c r="AM47" s="254"/>
    </row>
    <row r="48" spans="1:56" s="197" customFormat="1" x14ac:dyDescent="0.2">
      <c r="A48" s="344" t="s">
        <v>32</v>
      </c>
      <c r="B48" s="187">
        <f t="shared" ref="B48:Q48" si="14">AVERAGEA(B9:B18)</f>
        <v>14.87</v>
      </c>
      <c r="C48" s="187">
        <f t="shared" si="14"/>
        <v>23.720000000000002</v>
      </c>
      <c r="D48" s="187">
        <f t="shared" si="14"/>
        <v>5.5499999999999989</v>
      </c>
      <c r="E48" s="187">
        <f>AVERAGEA(E9:E18)</f>
        <v>18.169999999999998</v>
      </c>
      <c r="F48" s="187">
        <f t="shared" si="14"/>
        <v>2.92</v>
      </c>
      <c r="G48" s="187">
        <f t="shared" si="14"/>
        <v>7.55</v>
      </c>
      <c r="H48" s="187">
        <f t="shared" si="14"/>
        <v>5.9300000000000006</v>
      </c>
      <c r="I48" s="187">
        <f t="shared" si="14"/>
        <v>6.92</v>
      </c>
      <c r="J48" s="187">
        <f t="shared" si="14"/>
        <v>5.01</v>
      </c>
      <c r="K48" s="187">
        <f t="shared" si="14"/>
        <v>-0.39</v>
      </c>
      <c r="L48" s="187">
        <f t="shared" si="14"/>
        <v>36.799999999999997</v>
      </c>
      <c r="M48" s="187">
        <f t="shared" si="14"/>
        <v>63.1</v>
      </c>
      <c r="N48" s="187">
        <f t="shared" si="14"/>
        <v>19.600000000000001</v>
      </c>
      <c r="O48" s="187">
        <f t="shared" si="14"/>
        <v>865.47</v>
      </c>
      <c r="P48" s="187">
        <f t="shared" si="14"/>
        <v>867.81000000000006</v>
      </c>
      <c r="Q48" s="187">
        <f t="shared" si="14"/>
        <v>863.28000000000009</v>
      </c>
      <c r="R48" s="187">
        <f t="shared" si="11"/>
        <v>4.5299999999999727</v>
      </c>
      <c r="S48" s="187">
        <f t="shared" ref="S48:AB48" si="15">AVERAGEA(S9:S18)</f>
        <v>1015.9799999999999</v>
      </c>
      <c r="T48" s="187">
        <f t="shared" si="15"/>
        <v>1020.2300000000001</v>
      </c>
      <c r="U48" s="187">
        <f t="shared" si="15"/>
        <v>1011.65</v>
      </c>
      <c r="V48" s="187">
        <f>AVERAGEA(V10:V18)</f>
        <v>9.1777777777777931</v>
      </c>
      <c r="W48" s="187">
        <f t="shared" si="15"/>
        <v>0</v>
      </c>
      <c r="X48" s="187">
        <f t="shared" si="15"/>
        <v>10</v>
      </c>
      <c r="Y48" s="187">
        <f t="shared" si="15"/>
        <v>2</v>
      </c>
      <c r="Z48" s="187">
        <f>AVERAGEA(Z9:Z18)</f>
        <v>9.93</v>
      </c>
      <c r="AA48" s="187">
        <f t="shared" si="15"/>
        <v>0</v>
      </c>
      <c r="AB48" s="187">
        <f t="shared" si="15"/>
        <v>4.3659999999999997</v>
      </c>
      <c r="AC48" s="253"/>
      <c r="AD48" s="253"/>
      <c r="AE48" s="253"/>
      <c r="AF48" s="253"/>
      <c r="AG48" s="253"/>
      <c r="AH48" s="253"/>
      <c r="AI48" s="253"/>
      <c r="AJ48" s="253"/>
      <c r="AK48" s="253"/>
      <c r="AL48" s="253"/>
      <c r="AM48" s="254"/>
    </row>
    <row r="49" spans="1:39" s="197" customFormat="1" x14ac:dyDescent="0.2">
      <c r="A49" s="344" t="s">
        <v>19</v>
      </c>
      <c r="B49" s="187">
        <f t="shared" ref="B49:Q49" si="16">MAXA(B9:B18)</f>
        <v>18.600000000000001</v>
      </c>
      <c r="C49" s="187">
        <f t="shared" si="16"/>
        <v>28</v>
      </c>
      <c r="D49" s="187">
        <f t="shared" si="16"/>
        <v>8.6999999999999993</v>
      </c>
      <c r="E49" s="187">
        <f>MAXA(E9:E18)</f>
        <v>21.400000000000002</v>
      </c>
      <c r="F49" s="187">
        <f t="shared" si="16"/>
        <v>5.4</v>
      </c>
      <c r="G49" s="187">
        <f t="shared" si="16"/>
        <v>10</v>
      </c>
      <c r="H49" s="187">
        <f t="shared" si="16"/>
        <v>6.6</v>
      </c>
      <c r="I49" s="187">
        <f t="shared" si="16"/>
        <v>8</v>
      </c>
      <c r="J49" s="187">
        <f t="shared" si="16"/>
        <v>5.6</v>
      </c>
      <c r="K49" s="187">
        <f t="shared" si="16"/>
        <v>1</v>
      </c>
      <c r="L49" s="187">
        <f t="shared" si="16"/>
        <v>46</v>
      </c>
      <c r="M49" s="187">
        <f t="shared" si="16"/>
        <v>75</v>
      </c>
      <c r="N49" s="187">
        <f t="shared" si="16"/>
        <v>24</v>
      </c>
      <c r="O49" s="187">
        <f t="shared" si="16"/>
        <v>870.7</v>
      </c>
      <c r="P49" s="187">
        <f t="shared" si="16"/>
        <v>873.7</v>
      </c>
      <c r="Q49" s="187">
        <f t="shared" si="16"/>
        <v>868</v>
      </c>
      <c r="R49" s="187">
        <f t="shared" si="11"/>
        <v>5.7000000000000455</v>
      </c>
      <c r="S49" s="187">
        <f t="shared" ref="S49:AB49" si="17">MAXA(S9:S18)</f>
        <v>1022</v>
      </c>
      <c r="T49" s="187">
        <f t="shared" si="17"/>
        <v>1027.5999999999999</v>
      </c>
      <c r="U49" s="187">
        <f t="shared" si="17"/>
        <v>1018.9</v>
      </c>
      <c r="V49" s="187">
        <f>MAXA(V10:V18)</f>
        <v>12.399999999999977</v>
      </c>
      <c r="W49" s="187">
        <f t="shared" si="17"/>
        <v>0</v>
      </c>
      <c r="X49" s="187">
        <f t="shared" si="17"/>
        <v>10</v>
      </c>
      <c r="Y49" s="187">
        <f t="shared" si="17"/>
        <v>2</v>
      </c>
      <c r="Z49" s="187">
        <f>MAXA(Z9:Z18)</f>
        <v>10.1</v>
      </c>
      <c r="AA49" s="187">
        <f t="shared" si="17"/>
        <v>0</v>
      </c>
      <c r="AB49" s="187">
        <f t="shared" si="17"/>
        <v>6.69</v>
      </c>
      <c r="AC49" s="253"/>
      <c r="AD49" s="253"/>
      <c r="AE49" s="253"/>
      <c r="AF49" s="253"/>
      <c r="AG49" s="253"/>
      <c r="AH49" s="253"/>
      <c r="AI49" s="253"/>
      <c r="AJ49" s="253"/>
      <c r="AK49" s="253"/>
      <c r="AL49" s="253"/>
      <c r="AM49" s="254"/>
    </row>
    <row r="50" spans="1:39" s="197" customFormat="1" x14ac:dyDescent="0.2">
      <c r="A50" s="344" t="s">
        <v>20</v>
      </c>
      <c r="B50" s="187">
        <f t="shared" ref="B50:Q50" si="18">MINA(B9:B18)</f>
        <v>11.9</v>
      </c>
      <c r="C50" s="187">
        <f t="shared" si="18"/>
        <v>19.7</v>
      </c>
      <c r="D50" s="187">
        <f t="shared" si="18"/>
        <v>1.6</v>
      </c>
      <c r="E50" s="187">
        <f>MINA(E9:E18)</f>
        <v>13.6</v>
      </c>
      <c r="F50" s="187">
        <f t="shared" si="18"/>
        <v>-0.6</v>
      </c>
      <c r="G50" s="187">
        <f t="shared" si="18"/>
        <v>5.6</v>
      </c>
      <c r="H50" s="187">
        <f t="shared" si="18"/>
        <v>5.2</v>
      </c>
      <c r="I50" s="187">
        <f t="shared" si="18"/>
        <v>6</v>
      </c>
      <c r="J50" s="187">
        <f t="shared" si="18"/>
        <v>4.3</v>
      </c>
      <c r="K50" s="187">
        <f t="shared" si="18"/>
        <v>-2</v>
      </c>
      <c r="L50" s="187">
        <f t="shared" si="18"/>
        <v>25</v>
      </c>
      <c r="M50" s="187">
        <f t="shared" si="18"/>
        <v>39</v>
      </c>
      <c r="N50" s="187">
        <f t="shared" si="18"/>
        <v>14</v>
      </c>
      <c r="O50" s="187">
        <f t="shared" si="18"/>
        <v>857.7</v>
      </c>
      <c r="P50" s="187">
        <f t="shared" si="18"/>
        <v>859.3</v>
      </c>
      <c r="Q50" s="187">
        <f t="shared" si="18"/>
        <v>855.4</v>
      </c>
      <c r="R50" s="187">
        <f t="shared" si="11"/>
        <v>3.8999999999999773</v>
      </c>
      <c r="S50" s="187">
        <f t="shared" ref="S50:AB50" si="19">MINA(S9:S18)</f>
        <v>1004.8</v>
      </c>
      <c r="T50" s="187">
        <f t="shared" si="19"/>
        <v>1009</v>
      </c>
      <c r="U50" s="187">
        <f t="shared" si="19"/>
        <v>1001</v>
      </c>
      <c r="V50" s="187">
        <f>MINA(V10:V18)</f>
        <v>3.3999999999999773</v>
      </c>
      <c r="W50" s="187">
        <f t="shared" si="19"/>
        <v>0</v>
      </c>
      <c r="X50" s="187">
        <f t="shared" si="19"/>
        <v>10</v>
      </c>
      <c r="Y50" s="187">
        <f t="shared" si="19"/>
        <v>2</v>
      </c>
      <c r="Z50" s="187">
        <f>MINA(Z9:Z18)</f>
        <v>9.1</v>
      </c>
      <c r="AA50" s="187">
        <f t="shared" si="19"/>
        <v>0</v>
      </c>
      <c r="AB50" s="187">
        <f t="shared" si="19"/>
        <v>2.65</v>
      </c>
      <c r="AC50" s="253"/>
      <c r="AD50" s="253"/>
      <c r="AE50" s="253"/>
      <c r="AF50" s="253"/>
      <c r="AG50" s="253"/>
      <c r="AH50" s="253"/>
      <c r="AI50" s="253"/>
      <c r="AJ50" s="253"/>
      <c r="AK50" s="253"/>
      <c r="AL50" s="253"/>
      <c r="AM50" s="254"/>
    </row>
    <row r="51" spans="1:39" x14ac:dyDescent="0.2">
      <c r="A51" s="255"/>
      <c r="B51" s="235"/>
      <c r="C51" s="235"/>
      <c r="D51" s="235"/>
      <c r="E51" s="235"/>
      <c r="F51" s="235"/>
      <c r="G51" s="235"/>
      <c r="H51" s="235"/>
      <c r="I51" s="235"/>
      <c r="J51" s="235"/>
      <c r="K51" s="235"/>
      <c r="L51" s="235"/>
      <c r="M51" s="235"/>
      <c r="N51" s="235"/>
      <c r="O51" s="235"/>
      <c r="P51" s="235"/>
      <c r="Q51" s="235"/>
      <c r="R51" s="242">
        <f t="shared" si="11"/>
        <v>0</v>
      </c>
      <c r="S51" s="235"/>
      <c r="T51" s="235"/>
      <c r="U51" s="235"/>
      <c r="V51" s="235"/>
      <c r="W51" s="235"/>
      <c r="X51" s="235"/>
      <c r="Y51" s="235"/>
      <c r="Z51" s="250"/>
      <c r="AA51" s="235"/>
      <c r="AB51" s="251"/>
      <c r="AC51" s="251"/>
      <c r="AD51" s="251"/>
      <c r="AE51" s="251"/>
      <c r="AF51" s="251"/>
      <c r="AG51" s="251"/>
      <c r="AH51" s="251"/>
      <c r="AI51" s="251"/>
      <c r="AJ51" s="251"/>
      <c r="AK51" s="251"/>
      <c r="AL51" s="251"/>
      <c r="AM51" s="252"/>
    </row>
    <row r="52" spans="1:39" s="140" customFormat="1" x14ac:dyDescent="0.2">
      <c r="A52" s="256" t="s">
        <v>31</v>
      </c>
      <c r="B52" s="202">
        <f t="shared" ref="B52:AB52" si="20">SUM(B19:B28)</f>
        <v>124.6</v>
      </c>
      <c r="C52" s="202">
        <f t="shared" si="20"/>
        <v>222.7</v>
      </c>
      <c r="D52" s="202">
        <f t="shared" si="20"/>
        <v>33</v>
      </c>
      <c r="E52" s="202">
        <f t="shared" si="20"/>
        <v>189.7</v>
      </c>
      <c r="F52" s="202">
        <f t="shared" si="20"/>
        <v>8.1</v>
      </c>
      <c r="G52" s="202">
        <f t="shared" si="20"/>
        <v>59.899999999999991</v>
      </c>
      <c r="H52" s="202">
        <f t="shared" si="20"/>
        <v>55.300000000000004</v>
      </c>
      <c r="I52" s="202">
        <f t="shared" si="20"/>
        <v>64.400000000000006</v>
      </c>
      <c r="J52" s="202">
        <f t="shared" si="20"/>
        <v>43</v>
      </c>
      <c r="K52" s="202">
        <f t="shared" si="20"/>
        <v>-12.199999999999998</v>
      </c>
      <c r="L52" s="202">
        <f t="shared" si="20"/>
        <v>400</v>
      </c>
      <c r="M52" s="202">
        <f t="shared" si="20"/>
        <v>667</v>
      </c>
      <c r="N52" s="202">
        <f t="shared" si="20"/>
        <v>223</v>
      </c>
      <c r="O52" s="202">
        <f t="shared" si="20"/>
        <v>8635.4999999999982</v>
      </c>
      <c r="P52" s="202">
        <f t="shared" si="20"/>
        <v>8659.5</v>
      </c>
      <c r="Q52" s="202">
        <f t="shared" si="20"/>
        <v>8609.3999999999978</v>
      </c>
      <c r="R52" s="202">
        <f t="shared" si="20"/>
        <v>50.100000000000023</v>
      </c>
      <c r="S52" s="202">
        <f t="shared" si="20"/>
        <v>10149.700000000001</v>
      </c>
      <c r="T52" s="202">
        <f t="shared" si="20"/>
        <v>10195.300000000001</v>
      </c>
      <c r="U52" s="202">
        <f t="shared" si="20"/>
        <v>10098.6</v>
      </c>
      <c r="V52" s="202">
        <f t="shared" si="20"/>
        <v>96.700000000000159</v>
      </c>
      <c r="W52" s="202">
        <f t="shared" si="20"/>
        <v>3</v>
      </c>
      <c r="X52" s="202">
        <f t="shared" si="20"/>
        <v>100</v>
      </c>
      <c r="Y52" s="202">
        <f t="shared" si="20"/>
        <v>20</v>
      </c>
      <c r="Z52" s="202">
        <f>SUM(Z19:Z28)</f>
        <v>98.699999999999989</v>
      </c>
      <c r="AA52" s="202">
        <f t="shared" si="20"/>
        <v>0</v>
      </c>
      <c r="AB52" s="202">
        <f t="shared" si="20"/>
        <v>47.4</v>
      </c>
      <c r="AC52" s="257"/>
      <c r="AD52" s="257"/>
      <c r="AE52" s="257"/>
      <c r="AF52" s="257"/>
      <c r="AG52" s="257"/>
      <c r="AH52" s="257"/>
      <c r="AI52" s="257"/>
      <c r="AJ52" s="257"/>
      <c r="AK52" s="257"/>
      <c r="AL52" s="257"/>
      <c r="AM52" s="258"/>
    </row>
    <row r="53" spans="1:39" s="140" customFormat="1" x14ac:dyDescent="0.2">
      <c r="A53" s="256" t="s">
        <v>32</v>
      </c>
      <c r="B53" s="202">
        <f t="shared" ref="B53:AB53" si="21">AVERAGEA(B19:B28)</f>
        <v>12.459999999999999</v>
      </c>
      <c r="C53" s="202">
        <f t="shared" si="21"/>
        <v>22.27</v>
      </c>
      <c r="D53" s="202">
        <f t="shared" si="21"/>
        <v>3.3</v>
      </c>
      <c r="E53" s="202">
        <f t="shared" si="21"/>
        <v>18.97</v>
      </c>
      <c r="F53" s="202">
        <f t="shared" si="21"/>
        <v>0.80999999999999994</v>
      </c>
      <c r="G53" s="202">
        <f t="shared" si="21"/>
        <v>5.9899999999999993</v>
      </c>
      <c r="H53" s="202">
        <f t="shared" si="21"/>
        <v>5.53</v>
      </c>
      <c r="I53" s="202">
        <f t="shared" si="21"/>
        <v>6.44</v>
      </c>
      <c r="J53" s="202">
        <f t="shared" si="21"/>
        <v>4.3</v>
      </c>
      <c r="K53" s="202">
        <f t="shared" si="21"/>
        <v>-1.2199999999999998</v>
      </c>
      <c r="L53" s="202">
        <f t="shared" si="21"/>
        <v>40</v>
      </c>
      <c r="M53" s="202">
        <f t="shared" si="21"/>
        <v>66.7</v>
      </c>
      <c r="N53" s="202">
        <f t="shared" si="21"/>
        <v>22.3</v>
      </c>
      <c r="O53" s="202">
        <f t="shared" si="21"/>
        <v>863.54999999999984</v>
      </c>
      <c r="P53" s="202">
        <f t="shared" si="21"/>
        <v>865.95</v>
      </c>
      <c r="Q53" s="202">
        <f t="shared" si="21"/>
        <v>860.93999999999983</v>
      </c>
      <c r="R53" s="202">
        <f t="shared" si="21"/>
        <v>5.0100000000000025</v>
      </c>
      <c r="S53" s="202">
        <f t="shared" si="21"/>
        <v>1014.97</v>
      </c>
      <c r="T53" s="202">
        <f t="shared" si="21"/>
        <v>1019.5300000000001</v>
      </c>
      <c r="U53" s="202">
        <f t="shared" si="21"/>
        <v>1009.86</v>
      </c>
      <c r="V53" s="202">
        <f t="shared" si="21"/>
        <v>9.6700000000000159</v>
      </c>
      <c r="W53" s="202">
        <f t="shared" si="21"/>
        <v>0.3</v>
      </c>
      <c r="X53" s="202">
        <f t="shared" si="21"/>
        <v>10</v>
      </c>
      <c r="Y53" s="202">
        <f t="shared" si="21"/>
        <v>2</v>
      </c>
      <c r="Z53" s="202">
        <f>AVERAGEA(Z19:Z28)</f>
        <v>9.8699999999999992</v>
      </c>
      <c r="AA53" s="202">
        <f t="shared" si="21"/>
        <v>0</v>
      </c>
      <c r="AB53" s="202">
        <f t="shared" si="21"/>
        <v>4.74</v>
      </c>
      <c r="AC53" s="257"/>
      <c r="AD53" s="257"/>
      <c r="AE53" s="257"/>
      <c r="AF53" s="257"/>
      <c r="AG53" s="257"/>
      <c r="AH53" s="257"/>
      <c r="AI53" s="257"/>
      <c r="AJ53" s="257"/>
      <c r="AK53" s="257"/>
      <c r="AL53" s="257"/>
      <c r="AM53" s="258"/>
    </row>
    <row r="54" spans="1:39" s="140" customFormat="1" x14ac:dyDescent="0.2">
      <c r="A54" s="256" t="s">
        <v>19</v>
      </c>
      <c r="B54" s="202">
        <f t="shared" ref="B54:AB54" si="22">MAXA(B19:B28)</f>
        <v>18</v>
      </c>
      <c r="C54" s="202">
        <f t="shared" si="22"/>
        <v>26.4</v>
      </c>
      <c r="D54" s="202">
        <f t="shared" si="22"/>
        <v>9.5</v>
      </c>
      <c r="E54" s="202">
        <f t="shared" si="22"/>
        <v>24.9</v>
      </c>
      <c r="F54" s="202">
        <f t="shared" si="22"/>
        <v>7.2</v>
      </c>
      <c r="G54" s="202">
        <f t="shared" si="22"/>
        <v>8.5</v>
      </c>
      <c r="H54" s="202">
        <f t="shared" si="22"/>
        <v>6.4</v>
      </c>
      <c r="I54" s="202">
        <f t="shared" si="22"/>
        <v>7.6</v>
      </c>
      <c r="J54" s="202">
        <f t="shared" si="22"/>
        <v>5.2</v>
      </c>
      <c r="K54" s="202">
        <f t="shared" si="22"/>
        <v>0.8</v>
      </c>
      <c r="L54" s="202">
        <f t="shared" si="22"/>
        <v>53</v>
      </c>
      <c r="M54" s="202">
        <f>MAXA(M19:M28)</f>
        <v>84</v>
      </c>
      <c r="N54" s="202">
        <f t="shared" si="22"/>
        <v>29</v>
      </c>
      <c r="O54" s="202">
        <f t="shared" si="22"/>
        <v>868.4</v>
      </c>
      <c r="P54" s="202">
        <f t="shared" si="22"/>
        <v>871.4</v>
      </c>
      <c r="Q54" s="202">
        <f t="shared" si="22"/>
        <v>866.7</v>
      </c>
      <c r="R54" s="202">
        <f t="shared" si="22"/>
        <v>7.5</v>
      </c>
      <c r="S54" s="202">
        <f t="shared" si="22"/>
        <v>1023.3</v>
      </c>
      <c r="T54" s="202">
        <f t="shared" si="22"/>
        <v>1028.9000000000001</v>
      </c>
      <c r="U54" s="202">
        <f t="shared" si="22"/>
        <v>1019.8</v>
      </c>
      <c r="V54" s="202">
        <f t="shared" si="22"/>
        <v>14.200000000000045</v>
      </c>
      <c r="W54" s="202">
        <f t="shared" si="22"/>
        <v>3</v>
      </c>
      <c r="X54" s="202">
        <f t="shared" si="22"/>
        <v>10</v>
      </c>
      <c r="Y54" s="202">
        <f t="shared" si="22"/>
        <v>2</v>
      </c>
      <c r="Z54" s="202">
        <f>MAXA(Z19:Z28)</f>
        <v>10</v>
      </c>
      <c r="AA54" s="202">
        <f t="shared" si="22"/>
        <v>0</v>
      </c>
      <c r="AB54" s="202">
        <f t="shared" si="22"/>
        <v>6.48</v>
      </c>
      <c r="AC54" s="257"/>
      <c r="AD54" s="257"/>
      <c r="AE54" s="257"/>
      <c r="AF54" s="257"/>
      <c r="AG54" s="257"/>
      <c r="AH54" s="257"/>
      <c r="AI54" s="257"/>
      <c r="AJ54" s="257"/>
      <c r="AK54" s="257"/>
      <c r="AL54" s="257"/>
      <c r="AM54" s="258"/>
    </row>
    <row r="55" spans="1:39" s="140" customFormat="1" x14ac:dyDescent="0.2">
      <c r="A55" s="256" t="s">
        <v>20</v>
      </c>
      <c r="B55" s="202">
        <f t="shared" ref="B55:AB55" si="23">MINA(B19:B28)</f>
        <v>6.9</v>
      </c>
      <c r="C55" s="202">
        <f t="shared" si="23"/>
        <v>17.8</v>
      </c>
      <c r="D55" s="202">
        <f t="shared" si="23"/>
        <v>-1.1000000000000001</v>
      </c>
      <c r="E55" s="202">
        <f t="shared" si="23"/>
        <v>12.3</v>
      </c>
      <c r="F55" s="202">
        <f t="shared" si="23"/>
        <v>-2.6</v>
      </c>
      <c r="G55" s="202">
        <f t="shared" si="23"/>
        <v>2.7</v>
      </c>
      <c r="H55" s="202">
        <f t="shared" si="23"/>
        <v>4.9000000000000004</v>
      </c>
      <c r="I55" s="202">
        <f t="shared" si="23"/>
        <v>5.2</v>
      </c>
      <c r="J55" s="202">
        <f t="shared" si="23"/>
        <v>3.2</v>
      </c>
      <c r="K55" s="202">
        <f t="shared" si="23"/>
        <v>-2.8</v>
      </c>
      <c r="L55" s="202">
        <f t="shared" si="23"/>
        <v>27</v>
      </c>
      <c r="M55" s="202">
        <f t="shared" si="23"/>
        <v>43</v>
      </c>
      <c r="N55" s="202">
        <f t="shared" si="23"/>
        <v>16</v>
      </c>
      <c r="O55" s="202">
        <f t="shared" si="23"/>
        <v>857.8</v>
      </c>
      <c r="P55" s="202">
        <f t="shared" si="23"/>
        <v>861.4</v>
      </c>
      <c r="Q55" s="202">
        <f t="shared" si="23"/>
        <v>854.6</v>
      </c>
      <c r="R55" s="202">
        <f t="shared" si="23"/>
        <v>1.2000000000000455</v>
      </c>
      <c r="S55" s="202">
        <f t="shared" si="23"/>
        <v>1006.8</v>
      </c>
      <c r="T55" s="202">
        <f t="shared" si="23"/>
        <v>1010.8</v>
      </c>
      <c r="U55" s="202">
        <f t="shared" si="23"/>
        <v>1002.1</v>
      </c>
      <c r="V55" s="202">
        <f t="shared" si="23"/>
        <v>4</v>
      </c>
      <c r="W55" s="202">
        <f t="shared" si="23"/>
        <v>0</v>
      </c>
      <c r="X55" s="202">
        <f t="shared" si="23"/>
        <v>10</v>
      </c>
      <c r="Y55" s="202">
        <f t="shared" si="23"/>
        <v>2</v>
      </c>
      <c r="Z55" s="202">
        <f>MINA(Z19:Z28)</f>
        <v>9.5</v>
      </c>
      <c r="AA55" s="202">
        <f t="shared" si="23"/>
        <v>0</v>
      </c>
      <c r="AB55" s="202">
        <f t="shared" si="23"/>
        <v>2.4300000000000002</v>
      </c>
      <c r="AC55" s="257"/>
      <c r="AD55" s="257"/>
      <c r="AE55" s="257"/>
      <c r="AF55" s="257"/>
      <c r="AG55" s="257"/>
      <c r="AH55" s="257"/>
      <c r="AI55" s="257"/>
      <c r="AJ55" s="257"/>
      <c r="AK55" s="257"/>
      <c r="AL55" s="257"/>
      <c r="AM55" s="258"/>
    </row>
    <row r="56" spans="1:39" x14ac:dyDescent="0.2">
      <c r="A56" s="255"/>
      <c r="B56" s="235"/>
      <c r="C56" s="235"/>
      <c r="D56" s="235"/>
      <c r="E56" s="235"/>
      <c r="F56" s="235"/>
      <c r="G56" s="235"/>
      <c r="H56" s="235"/>
      <c r="I56" s="235"/>
      <c r="J56" s="235"/>
      <c r="K56" s="235"/>
      <c r="L56" s="235"/>
      <c r="M56" s="235"/>
      <c r="N56" s="235"/>
      <c r="O56" s="235"/>
      <c r="P56" s="235"/>
      <c r="Q56" s="235"/>
      <c r="R56" s="235"/>
      <c r="S56" s="235"/>
      <c r="T56" s="235"/>
      <c r="U56" s="235"/>
      <c r="V56" s="235"/>
      <c r="W56" s="235"/>
      <c r="X56" s="235"/>
      <c r="Y56" s="235"/>
      <c r="Z56" s="259"/>
      <c r="AA56" s="235"/>
      <c r="AB56" s="239"/>
      <c r="AC56" s="239"/>
      <c r="AD56" s="239"/>
      <c r="AE56" s="239"/>
      <c r="AF56" s="239"/>
      <c r="AG56" s="239"/>
      <c r="AH56" s="239"/>
      <c r="AI56" s="239"/>
      <c r="AJ56" s="239"/>
      <c r="AK56" s="239"/>
      <c r="AL56" s="239"/>
      <c r="AM56" s="252"/>
    </row>
    <row r="57" spans="1:39" s="233" customFormat="1" x14ac:dyDescent="0.2">
      <c r="A57" s="260" t="s">
        <v>31</v>
      </c>
      <c r="B57" s="222">
        <f t="shared" ref="B57:AB57" si="24">SUM(B29:B39)</f>
        <v>130</v>
      </c>
      <c r="C57" s="222">
        <f t="shared" si="24"/>
        <v>227.49999999999997</v>
      </c>
      <c r="D57" s="222">
        <f t="shared" si="24"/>
        <v>36.699999999999996</v>
      </c>
      <c r="E57" s="222">
        <f t="shared" si="24"/>
        <v>190.79999999999998</v>
      </c>
      <c r="F57" s="222">
        <f t="shared" si="24"/>
        <v>8.7000000000000028</v>
      </c>
      <c r="G57" s="222">
        <f t="shared" si="24"/>
        <v>52.800000000000004</v>
      </c>
      <c r="H57" s="222">
        <f t="shared" si="24"/>
        <v>44.7</v>
      </c>
      <c r="I57" s="222">
        <f t="shared" si="24"/>
        <v>55.7</v>
      </c>
      <c r="J57" s="222">
        <f t="shared" si="24"/>
        <v>32.199999999999996</v>
      </c>
      <c r="K57" s="222">
        <f t="shared" si="24"/>
        <v>-42</v>
      </c>
      <c r="L57" s="222">
        <f t="shared" si="24"/>
        <v>326</v>
      </c>
      <c r="M57" s="222">
        <f t="shared" si="24"/>
        <v>562</v>
      </c>
      <c r="N57" s="222">
        <f t="shared" si="24"/>
        <v>157</v>
      </c>
      <c r="O57" s="222">
        <f t="shared" si="24"/>
        <v>8614.4</v>
      </c>
      <c r="P57" s="222">
        <f t="shared" si="24"/>
        <v>8646.9000000000015</v>
      </c>
      <c r="Q57" s="222">
        <f t="shared" si="24"/>
        <v>8590.0999999999985</v>
      </c>
      <c r="R57" s="222">
        <f t="shared" si="24"/>
        <v>56.799999999999955</v>
      </c>
      <c r="S57" s="222">
        <f t="shared" si="24"/>
        <v>10152.700000000001</v>
      </c>
      <c r="T57" s="222">
        <f t="shared" si="24"/>
        <v>10185.799999999999</v>
      </c>
      <c r="U57" s="222">
        <f t="shared" si="24"/>
        <v>10080.5</v>
      </c>
      <c r="V57" s="222">
        <f>SUM(V29:V39)</f>
        <v>105.30000000000018</v>
      </c>
      <c r="W57" s="222">
        <f t="shared" si="24"/>
        <v>12</v>
      </c>
      <c r="X57" s="222">
        <f t="shared" si="24"/>
        <v>110</v>
      </c>
      <c r="Y57" s="222">
        <f t="shared" si="24"/>
        <v>22</v>
      </c>
      <c r="Z57" s="222">
        <f>SUM(Z29:Z39)</f>
        <v>93.1</v>
      </c>
      <c r="AA57" s="222">
        <f t="shared" si="24"/>
        <v>0</v>
      </c>
      <c r="AB57" s="222">
        <f t="shared" si="24"/>
        <v>51.19</v>
      </c>
      <c r="AC57" s="261"/>
      <c r="AD57" s="261"/>
      <c r="AE57" s="261"/>
      <c r="AF57" s="261"/>
      <c r="AG57" s="261"/>
      <c r="AH57" s="261"/>
      <c r="AI57" s="261"/>
      <c r="AJ57" s="261"/>
      <c r="AK57" s="261"/>
      <c r="AL57" s="261"/>
      <c r="AM57" s="262"/>
    </row>
    <row r="58" spans="1:39" s="233" customFormat="1" x14ac:dyDescent="0.2">
      <c r="A58" s="260" t="s">
        <v>32</v>
      </c>
      <c r="B58" s="222">
        <f t="shared" ref="B58:AB58" si="25">AVERAGEA(B29:B39)</f>
        <v>13</v>
      </c>
      <c r="C58" s="222">
        <f t="shared" si="25"/>
        <v>22.749999999999996</v>
      </c>
      <c r="D58" s="222">
        <f t="shared" si="25"/>
        <v>3.6699999999999995</v>
      </c>
      <c r="E58" s="222">
        <f t="shared" si="25"/>
        <v>17.345454545454544</v>
      </c>
      <c r="F58" s="222">
        <f t="shared" si="25"/>
        <v>0.87000000000000033</v>
      </c>
      <c r="G58" s="222">
        <f t="shared" si="25"/>
        <v>5.28</v>
      </c>
      <c r="H58" s="222">
        <f t="shared" si="25"/>
        <v>4.4700000000000006</v>
      </c>
      <c r="I58" s="222">
        <f t="shared" si="25"/>
        <v>5.57</v>
      </c>
      <c r="J58" s="222">
        <f t="shared" si="25"/>
        <v>3.2199999999999998</v>
      </c>
      <c r="K58" s="222">
        <f t="shared" si="25"/>
        <v>-4.2</v>
      </c>
      <c r="L58" s="222">
        <f t="shared" si="25"/>
        <v>32.6</v>
      </c>
      <c r="M58" s="222">
        <f t="shared" si="25"/>
        <v>56.2</v>
      </c>
      <c r="N58" s="222">
        <f t="shared" si="25"/>
        <v>15.7</v>
      </c>
      <c r="O58" s="222">
        <f t="shared" si="25"/>
        <v>861.43999999999994</v>
      </c>
      <c r="P58" s="222">
        <f t="shared" si="25"/>
        <v>864.69000000000017</v>
      </c>
      <c r="Q58" s="222">
        <f t="shared" si="25"/>
        <v>859.00999999999988</v>
      </c>
      <c r="R58" s="222">
        <f t="shared" si="25"/>
        <v>5.1636363636363596</v>
      </c>
      <c r="S58" s="222">
        <f t="shared" si="25"/>
        <v>1015.2700000000001</v>
      </c>
      <c r="T58" s="222">
        <f t="shared" si="25"/>
        <v>1018.5799999999999</v>
      </c>
      <c r="U58" s="222">
        <f t="shared" si="25"/>
        <v>1008.05</v>
      </c>
      <c r="V58" s="222">
        <f>AVERAGEA(V29:V39)</f>
        <v>9.5727272727272901</v>
      </c>
      <c r="W58" s="222">
        <f t="shared" si="25"/>
        <v>1.2</v>
      </c>
      <c r="X58" s="222">
        <f t="shared" si="25"/>
        <v>10</v>
      </c>
      <c r="Y58" s="222">
        <f t="shared" si="25"/>
        <v>2</v>
      </c>
      <c r="Z58" s="222">
        <f>AVERAGEA(Z29:Z39)</f>
        <v>9.3099999999999987</v>
      </c>
      <c r="AA58" s="222">
        <f t="shared" si="25"/>
        <v>0</v>
      </c>
      <c r="AB58" s="222">
        <f t="shared" si="25"/>
        <v>5.1189999999999998</v>
      </c>
      <c r="AC58" s="261"/>
      <c r="AD58" s="261"/>
      <c r="AE58" s="261"/>
      <c r="AF58" s="261"/>
      <c r="AG58" s="261"/>
      <c r="AH58" s="261"/>
      <c r="AI58" s="261"/>
      <c r="AJ58" s="261"/>
      <c r="AK58" s="261"/>
      <c r="AL58" s="261"/>
      <c r="AM58" s="262"/>
    </row>
    <row r="59" spans="1:39" s="233" customFormat="1" x14ac:dyDescent="0.2">
      <c r="A59" s="260" t="s">
        <v>19</v>
      </c>
      <c r="B59" s="222">
        <f t="shared" ref="B59:AB59" si="26">MAXA(B29:B39)</f>
        <v>20.3</v>
      </c>
      <c r="C59" s="222">
        <f t="shared" si="26"/>
        <v>28.8</v>
      </c>
      <c r="D59" s="222">
        <f t="shared" si="26"/>
        <v>12.5</v>
      </c>
      <c r="E59" s="222">
        <f t="shared" si="26"/>
        <v>24.599999999999998</v>
      </c>
      <c r="F59" s="222">
        <f t="shared" si="26"/>
        <v>10.6</v>
      </c>
      <c r="G59" s="222">
        <f t="shared" si="26"/>
        <v>10.7</v>
      </c>
      <c r="H59" s="222">
        <f t="shared" si="26"/>
        <v>6.8</v>
      </c>
      <c r="I59" s="222">
        <f t="shared" si="26"/>
        <v>7</v>
      </c>
      <c r="J59" s="222">
        <f t="shared" si="26"/>
        <v>6</v>
      </c>
      <c r="K59" s="222">
        <f t="shared" si="26"/>
        <v>1.4</v>
      </c>
      <c r="L59" s="222">
        <f t="shared" si="26"/>
        <v>59</v>
      </c>
      <c r="M59" s="222">
        <f t="shared" si="26"/>
        <v>81</v>
      </c>
      <c r="N59" s="222">
        <f t="shared" si="26"/>
        <v>33</v>
      </c>
      <c r="O59" s="222">
        <f t="shared" si="26"/>
        <v>871.2</v>
      </c>
      <c r="P59" s="222">
        <f t="shared" si="26"/>
        <v>873.5</v>
      </c>
      <c r="Q59" s="222">
        <f t="shared" si="26"/>
        <v>869.6</v>
      </c>
      <c r="R59" s="222">
        <f t="shared" si="26"/>
        <v>13.299999999999955</v>
      </c>
      <c r="S59" s="222">
        <f t="shared" si="26"/>
        <v>1033.3</v>
      </c>
      <c r="T59" s="222">
        <f t="shared" si="26"/>
        <v>1035.8</v>
      </c>
      <c r="U59" s="222">
        <f t="shared" si="26"/>
        <v>1026.5999999999999</v>
      </c>
      <c r="V59" s="222">
        <f>MAXA(V29:V39)</f>
        <v>16.899999999999977</v>
      </c>
      <c r="W59" s="222">
        <f t="shared" si="26"/>
        <v>3</v>
      </c>
      <c r="X59" s="222">
        <f t="shared" si="26"/>
        <v>10</v>
      </c>
      <c r="Y59" s="222">
        <f t="shared" si="26"/>
        <v>2</v>
      </c>
      <c r="Z59" s="222">
        <f>MAXA(Z29:Z39)</f>
        <v>9.6999999999999993</v>
      </c>
      <c r="AA59" s="222">
        <f t="shared" si="26"/>
        <v>0</v>
      </c>
      <c r="AB59" s="222">
        <f t="shared" si="26"/>
        <v>8.27</v>
      </c>
      <c r="AC59" s="261"/>
      <c r="AD59" s="261"/>
      <c r="AE59" s="261"/>
      <c r="AF59" s="261"/>
      <c r="AG59" s="261"/>
      <c r="AH59" s="261"/>
      <c r="AI59" s="261"/>
      <c r="AJ59" s="261"/>
      <c r="AK59" s="261"/>
      <c r="AL59" s="261"/>
      <c r="AM59" s="262"/>
    </row>
    <row r="60" spans="1:39" s="233" customFormat="1" x14ac:dyDescent="0.2">
      <c r="A60" s="260" t="s">
        <v>20</v>
      </c>
      <c r="B60" s="222">
        <f t="shared" ref="B60:AB60" si="27">MINA(B29:B39)</f>
        <v>1.7</v>
      </c>
      <c r="C60" s="222">
        <f t="shared" si="27"/>
        <v>11.2</v>
      </c>
      <c r="D60" s="222">
        <f t="shared" si="27"/>
        <v>-7.3</v>
      </c>
      <c r="E60" s="222">
        <f t="shared" si="27"/>
        <v>0</v>
      </c>
      <c r="F60" s="222">
        <f t="shared" si="27"/>
        <v>-10.5</v>
      </c>
      <c r="G60" s="222">
        <f t="shared" si="27"/>
        <v>-1.3</v>
      </c>
      <c r="H60" s="222">
        <f t="shared" si="27"/>
        <v>2.9</v>
      </c>
      <c r="I60" s="222">
        <f t="shared" si="27"/>
        <v>3.7</v>
      </c>
      <c r="J60" s="222">
        <f t="shared" si="27"/>
        <v>2</v>
      </c>
      <c r="K60" s="222">
        <f t="shared" si="27"/>
        <v>-9</v>
      </c>
      <c r="L60" s="222">
        <f t="shared" si="27"/>
        <v>22</v>
      </c>
      <c r="M60" s="222">
        <f t="shared" si="27"/>
        <v>33</v>
      </c>
      <c r="N60" s="222">
        <f t="shared" si="27"/>
        <v>8</v>
      </c>
      <c r="O60" s="222">
        <f t="shared" si="27"/>
        <v>854.4</v>
      </c>
      <c r="P60" s="222">
        <f t="shared" si="27"/>
        <v>856.6</v>
      </c>
      <c r="Q60" s="222">
        <f t="shared" si="27"/>
        <v>851.5</v>
      </c>
      <c r="R60" s="222">
        <f t="shared" si="27"/>
        <v>0</v>
      </c>
      <c r="S60" s="222">
        <f t="shared" si="27"/>
        <v>1003.3</v>
      </c>
      <c r="T60" s="222">
        <f t="shared" si="27"/>
        <v>1009.1</v>
      </c>
      <c r="U60" s="222">
        <f t="shared" si="27"/>
        <v>997.7</v>
      </c>
      <c r="V60" s="222">
        <f>MINA(V29:V39)</f>
        <v>0</v>
      </c>
      <c r="W60" s="222">
        <f t="shared" si="27"/>
        <v>0</v>
      </c>
      <c r="X60" s="222">
        <f t="shared" si="27"/>
        <v>10</v>
      </c>
      <c r="Y60" s="222">
        <f t="shared" si="27"/>
        <v>2</v>
      </c>
      <c r="Z60" s="222">
        <f>MINA(Z29:Z39)</f>
        <v>8.4</v>
      </c>
      <c r="AA60" s="222">
        <f t="shared" si="27"/>
        <v>0</v>
      </c>
      <c r="AB60" s="222">
        <f t="shared" si="27"/>
        <v>2.98</v>
      </c>
      <c r="AC60" s="261"/>
      <c r="AD60" s="261"/>
      <c r="AE60" s="261"/>
      <c r="AF60" s="261"/>
      <c r="AG60" s="261"/>
      <c r="AH60" s="261"/>
      <c r="AI60" s="261"/>
      <c r="AJ60" s="261"/>
      <c r="AK60" s="261"/>
      <c r="AL60" s="261"/>
      <c r="AM60" s="262"/>
    </row>
    <row r="61" spans="1:39" x14ac:dyDescent="0.2">
      <c r="Z61" s="297"/>
    </row>
    <row r="62" spans="1:39" x14ac:dyDescent="0.2">
      <c r="Z62" s="297"/>
    </row>
    <row r="63" spans="1:39" x14ac:dyDescent="0.2">
      <c r="A63" s="304" t="s">
        <v>119</v>
      </c>
      <c r="B63" s="304"/>
      <c r="C63" s="304"/>
      <c r="D63" s="304"/>
      <c r="E63" s="304"/>
      <c r="F63" s="304"/>
      <c r="G63" s="263">
        <v>637.20000000000005</v>
      </c>
      <c r="H63" s="138" t="s">
        <v>48</v>
      </c>
    </row>
    <row r="66" spans="1:5" x14ac:dyDescent="0.2">
      <c r="A66" s="248"/>
      <c r="B66" s="305" t="s">
        <v>44</v>
      </c>
      <c r="C66" s="305"/>
      <c r="D66" s="305"/>
      <c r="E66" s="305"/>
    </row>
    <row r="68" spans="1:5" x14ac:dyDescent="0.2">
      <c r="A68" s="197"/>
      <c r="B68" s="305" t="s">
        <v>45</v>
      </c>
      <c r="C68" s="305"/>
      <c r="D68" s="305"/>
      <c r="E68" s="305"/>
    </row>
    <row r="70" spans="1:5" x14ac:dyDescent="0.2">
      <c r="A70" s="140"/>
      <c r="B70" s="305" t="s">
        <v>46</v>
      </c>
      <c r="C70" s="305"/>
      <c r="D70" s="305"/>
      <c r="E70" s="305"/>
    </row>
    <row r="72" spans="1:5" x14ac:dyDescent="0.2">
      <c r="A72" s="233"/>
      <c r="B72" s="305" t="s">
        <v>47</v>
      </c>
      <c r="C72" s="305"/>
      <c r="D72" s="305"/>
      <c r="E72" s="305"/>
    </row>
  </sheetData>
  <mergeCells count="15">
    <mergeCell ref="B68:E68"/>
    <mergeCell ref="B70:E70"/>
    <mergeCell ref="B72:E72"/>
    <mergeCell ref="AC6:AK6"/>
    <mergeCell ref="AY7:AZ7"/>
    <mergeCell ref="BA7:BB7"/>
    <mergeCell ref="BC7:BD7"/>
    <mergeCell ref="A63:F63"/>
    <mergeCell ref="B66:E66"/>
    <mergeCell ref="A1:BA1"/>
    <mergeCell ref="A2:BA2"/>
    <mergeCell ref="A3:BA3"/>
    <mergeCell ref="A4:BA4"/>
    <mergeCell ref="D5:I5"/>
    <mergeCell ref="AC5:AL5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D72"/>
  <sheetViews>
    <sheetView workbookViewId="0">
      <selection sqref="A1:XFD1048576"/>
    </sheetView>
  </sheetViews>
  <sheetFormatPr baseColWidth="10" defaultColWidth="9.625" defaultRowHeight="12.75" x14ac:dyDescent="0.2"/>
  <cols>
    <col min="1" max="1" width="6.625" style="138" customWidth="1"/>
    <col min="2" max="2" width="7.875" style="138" customWidth="1"/>
    <col min="3" max="3" width="5.375" style="138" customWidth="1"/>
    <col min="4" max="4" width="5.75" style="138" customWidth="1"/>
    <col min="5" max="5" width="6.75" style="138" customWidth="1"/>
    <col min="6" max="6" width="7.5" style="138" customWidth="1"/>
    <col min="7" max="7" width="7.625" style="138" customWidth="1"/>
    <col min="8" max="8" width="7.875" style="138" customWidth="1"/>
    <col min="9" max="9" width="7.625" style="138" customWidth="1"/>
    <col min="10" max="10" width="8.125" style="138" customWidth="1"/>
    <col min="11" max="11" width="7.75" style="138" customWidth="1"/>
    <col min="12" max="13" width="8.125" style="138" customWidth="1"/>
    <col min="14" max="14" width="7.75" style="138" customWidth="1"/>
    <col min="15" max="17" width="8.25" style="138" bestFit="1" customWidth="1"/>
    <col min="18" max="18" width="6.75" style="138" customWidth="1"/>
    <col min="19" max="21" width="8.25" style="138" bestFit="1" customWidth="1"/>
    <col min="22" max="22" width="6.875" style="138" customWidth="1"/>
    <col min="23" max="23" width="5.625" style="138" customWidth="1"/>
    <col min="24" max="24" width="6.375" style="138" customWidth="1"/>
    <col min="25" max="25" width="5.75" style="138" customWidth="1"/>
    <col min="26" max="26" width="9.125" style="138" customWidth="1"/>
    <col min="27" max="27" width="6" style="138" customWidth="1"/>
    <col min="28" max="38" width="6.625" style="138" customWidth="1"/>
    <col min="39" max="39" width="6.5" style="138" customWidth="1"/>
    <col min="40" max="40" width="5.25" style="138" customWidth="1"/>
    <col min="41" max="41" width="6.375" style="138" customWidth="1"/>
    <col min="42" max="42" width="10.125" style="138" customWidth="1"/>
    <col min="43" max="43" width="7.5" style="138" customWidth="1"/>
    <col min="44" max="44" width="6.125" style="138" customWidth="1"/>
    <col min="45" max="45" width="8.625" style="138" customWidth="1"/>
    <col min="46" max="46" width="5.75" style="138" customWidth="1"/>
    <col min="47" max="47" width="9.375" style="138" customWidth="1"/>
    <col min="48" max="48" width="6.125" style="138" customWidth="1"/>
    <col min="49" max="49" width="9.125" style="138" customWidth="1"/>
    <col min="50" max="50" width="5" style="138" customWidth="1"/>
    <col min="51" max="51" width="5.125" style="138" customWidth="1"/>
    <col min="52" max="52" width="3.5" style="138" customWidth="1"/>
    <col min="53" max="53" width="5.5" style="138" customWidth="1"/>
    <col min="54" max="55" width="9.625" style="138"/>
    <col min="56" max="56" width="5.875" style="138" customWidth="1"/>
    <col min="57" max="256" width="9.625" style="138"/>
    <col min="257" max="257" width="6.625" style="138" customWidth="1"/>
    <col min="258" max="258" width="7.875" style="138" customWidth="1"/>
    <col min="259" max="259" width="5.375" style="138" customWidth="1"/>
    <col min="260" max="260" width="5.75" style="138" customWidth="1"/>
    <col min="261" max="261" width="6.75" style="138" customWidth="1"/>
    <col min="262" max="262" width="7.5" style="138" customWidth="1"/>
    <col min="263" max="263" width="7.625" style="138" customWidth="1"/>
    <col min="264" max="264" width="7.875" style="138" customWidth="1"/>
    <col min="265" max="265" width="7.625" style="138" customWidth="1"/>
    <col min="266" max="266" width="8.125" style="138" customWidth="1"/>
    <col min="267" max="267" width="7.75" style="138" customWidth="1"/>
    <col min="268" max="269" width="8.125" style="138" customWidth="1"/>
    <col min="270" max="270" width="7.75" style="138" customWidth="1"/>
    <col min="271" max="273" width="8.25" style="138" bestFit="1" customWidth="1"/>
    <col min="274" max="274" width="6.75" style="138" customWidth="1"/>
    <col min="275" max="277" width="8.25" style="138" bestFit="1" customWidth="1"/>
    <col min="278" max="278" width="6.875" style="138" customWidth="1"/>
    <col min="279" max="279" width="5.625" style="138" customWidth="1"/>
    <col min="280" max="280" width="6.375" style="138" customWidth="1"/>
    <col min="281" max="281" width="5.75" style="138" customWidth="1"/>
    <col min="282" max="282" width="9.125" style="138" customWidth="1"/>
    <col min="283" max="283" width="6" style="138" customWidth="1"/>
    <col min="284" max="294" width="6.625" style="138" customWidth="1"/>
    <col min="295" max="295" width="6.5" style="138" customWidth="1"/>
    <col min="296" max="296" width="5.25" style="138" customWidth="1"/>
    <col min="297" max="297" width="6.375" style="138" customWidth="1"/>
    <col min="298" max="298" width="10.125" style="138" customWidth="1"/>
    <col min="299" max="299" width="7.5" style="138" customWidth="1"/>
    <col min="300" max="300" width="6.125" style="138" customWidth="1"/>
    <col min="301" max="301" width="8.625" style="138" customWidth="1"/>
    <col min="302" max="302" width="5.75" style="138" customWidth="1"/>
    <col min="303" max="303" width="9.375" style="138" customWidth="1"/>
    <col min="304" max="304" width="6.125" style="138" customWidth="1"/>
    <col min="305" max="305" width="9.125" style="138" customWidth="1"/>
    <col min="306" max="306" width="5" style="138" customWidth="1"/>
    <col min="307" max="307" width="5.125" style="138" customWidth="1"/>
    <col min="308" max="308" width="3.5" style="138" customWidth="1"/>
    <col min="309" max="309" width="5.5" style="138" customWidth="1"/>
    <col min="310" max="311" width="9.625" style="138"/>
    <col min="312" max="312" width="5.875" style="138" customWidth="1"/>
    <col min="313" max="512" width="9.625" style="138"/>
    <col min="513" max="513" width="6.625" style="138" customWidth="1"/>
    <col min="514" max="514" width="7.875" style="138" customWidth="1"/>
    <col min="515" max="515" width="5.375" style="138" customWidth="1"/>
    <col min="516" max="516" width="5.75" style="138" customWidth="1"/>
    <col min="517" max="517" width="6.75" style="138" customWidth="1"/>
    <col min="518" max="518" width="7.5" style="138" customWidth="1"/>
    <col min="519" max="519" width="7.625" style="138" customWidth="1"/>
    <col min="520" max="520" width="7.875" style="138" customWidth="1"/>
    <col min="521" max="521" width="7.625" style="138" customWidth="1"/>
    <col min="522" max="522" width="8.125" style="138" customWidth="1"/>
    <col min="523" max="523" width="7.75" style="138" customWidth="1"/>
    <col min="524" max="525" width="8.125" style="138" customWidth="1"/>
    <col min="526" max="526" width="7.75" style="138" customWidth="1"/>
    <col min="527" max="529" width="8.25" style="138" bestFit="1" customWidth="1"/>
    <col min="530" max="530" width="6.75" style="138" customWidth="1"/>
    <col min="531" max="533" width="8.25" style="138" bestFit="1" customWidth="1"/>
    <col min="534" max="534" width="6.875" style="138" customWidth="1"/>
    <col min="535" max="535" width="5.625" style="138" customWidth="1"/>
    <col min="536" max="536" width="6.375" style="138" customWidth="1"/>
    <col min="537" max="537" width="5.75" style="138" customWidth="1"/>
    <col min="538" max="538" width="9.125" style="138" customWidth="1"/>
    <col min="539" max="539" width="6" style="138" customWidth="1"/>
    <col min="540" max="550" width="6.625" style="138" customWidth="1"/>
    <col min="551" max="551" width="6.5" style="138" customWidth="1"/>
    <col min="552" max="552" width="5.25" style="138" customWidth="1"/>
    <col min="553" max="553" width="6.375" style="138" customWidth="1"/>
    <col min="554" max="554" width="10.125" style="138" customWidth="1"/>
    <col min="555" max="555" width="7.5" style="138" customWidth="1"/>
    <col min="556" max="556" width="6.125" style="138" customWidth="1"/>
    <col min="557" max="557" width="8.625" style="138" customWidth="1"/>
    <col min="558" max="558" width="5.75" style="138" customWidth="1"/>
    <col min="559" max="559" width="9.375" style="138" customWidth="1"/>
    <col min="560" max="560" width="6.125" style="138" customWidth="1"/>
    <col min="561" max="561" width="9.125" style="138" customWidth="1"/>
    <col min="562" max="562" width="5" style="138" customWidth="1"/>
    <col min="563" max="563" width="5.125" style="138" customWidth="1"/>
    <col min="564" max="564" width="3.5" style="138" customWidth="1"/>
    <col min="565" max="565" width="5.5" style="138" customWidth="1"/>
    <col min="566" max="567" width="9.625" style="138"/>
    <col min="568" max="568" width="5.875" style="138" customWidth="1"/>
    <col min="569" max="768" width="9.625" style="138"/>
    <col min="769" max="769" width="6.625" style="138" customWidth="1"/>
    <col min="770" max="770" width="7.875" style="138" customWidth="1"/>
    <col min="771" max="771" width="5.375" style="138" customWidth="1"/>
    <col min="772" max="772" width="5.75" style="138" customWidth="1"/>
    <col min="773" max="773" width="6.75" style="138" customWidth="1"/>
    <col min="774" max="774" width="7.5" style="138" customWidth="1"/>
    <col min="775" max="775" width="7.625" style="138" customWidth="1"/>
    <col min="776" max="776" width="7.875" style="138" customWidth="1"/>
    <col min="777" max="777" width="7.625" style="138" customWidth="1"/>
    <col min="778" max="778" width="8.125" style="138" customWidth="1"/>
    <col min="779" max="779" width="7.75" style="138" customWidth="1"/>
    <col min="780" max="781" width="8.125" style="138" customWidth="1"/>
    <col min="782" max="782" width="7.75" style="138" customWidth="1"/>
    <col min="783" max="785" width="8.25" style="138" bestFit="1" customWidth="1"/>
    <col min="786" max="786" width="6.75" style="138" customWidth="1"/>
    <col min="787" max="789" width="8.25" style="138" bestFit="1" customWidth="1"/>
    <col min="790" max="790" width="6.875" style="138" customWidth="1"/>
    <col min="791" max="791" width="5.625" style="138" customWidth="1"/>
    <col min="792" max="792" width="6.375" style="138" customWidth="1"/>
    <col min="793" max="793" width="5.75" style="138" customWidth="1"/>
    <col min="794" max="794" width="9.125" style="138" customWidth="1"/>
    <col min="795" max="795" width="6" style="138" customWidth="1"/>
    <col min="796" max="806" width="6.625" style="138" customWidth="1"/>
    <col min="807" max="807" width="6.5" style="138" customWidth="1"/>
    <col min="808" max="808" width="5.25" style="138" customWidth="1"/>
    <col min="809" max="809" width="6.375" style="138" customWidth="1"/>
    <col min="810" max="810" width="10.125" style="138" customWidth="1"/>
    <col min="811" max="811" width="7.5" style="138" customWidth="1"/>
    <col min="812" max="812" width="6.125" style="138" customWidth="1"/>
    <col min="813" max="813" width="8.625" style="138" customWidth="1"/>
    <col min="814" max="814" width="5.75" style="138" customWidth="1"/>
    <col min="815" max="815" width="9.375" style="138" customWidth="1"/>
    <col min="816" max="816" width="6.125" style="138" customWidth="1"/>
    <col min="817" max="817" width="9.125" style="138" customWidth="1"/>
    <col min="818" max="818" width="5" style="138" customWidth="1"/>
    <col min="819" max="819" width="5.125" style="138" customWidth="1"/>
    <col min="820" max="820" width="3.5" style="138" customWidth="1"/>
    <col min="821" max="821" width="5.5" style="138" customWidth="1"/>
    <col min="822" max="823" width="9.625" style="138"/>
    <col min="824" max="824" width="5.875" style="138" customWidth="1"/>
    <col min="825" max="1024" width="9.625" style="138"/>
    <col min="1025" max="1025" width="6.625" style="138" customWidth="1"/>
    <col min="1026" max="1026" width="7.875" style="138" customWidth="1"/>
    <col min="1027" max="1027" width="5.375" style="138" customWidth="1"/>
    <col min="1028" max="1028" width="5.75" style="138" customWidth="1"/>
    <col min="1029" max="1029" width="6.75" style="138" customWidth="1"/>
    <col min="1030" max="1030" width="7.5" style="138" customWidth="1"/>
    <col min="1031" max="1031" width="7.625" style="138" customWidth="1"/>
    <col min="1032" max="1032" width="7.875" style="138" customWidth="1"/>
    <col min="1033" max="1033" width="7.625" style="138" customWidth="1"/>
    <col min="1034" max="1034" width="8.125" style="138" customWidth="1"/>
    <col min="1035" max="1035" width="7.75" style="138" customWidth="1"/>
    <col min="1036" max="1037" width="8.125" style="138" customWidth="1"/>
    <col min="1038" max="1038" width="7.75" style="138" customWidth="1"/>
    <col min="1039" max="1041" width="8.25" style="138" bestFit="1" customWidth="1"/>
    <col min="1042" max="1042" width="6.75" style="138" customWidth="1"/>
    <col min="1043" max="1045" width="8.25" style="138" bestFit="1" customWidth="1"/>
    <col min="1046" max="1046" width="6.875" style="138" customWidth="1"/>
    <col min="1047" max="1047" width="5.625" style="138" customWidth="1"/>
    <col min="1048" max="1048" width="6.375" style="138" customWidth="1"/>
    <col min="1049" max="1049" width="5.75" style="138" customWidth="1"/>
    <col min="1050" max="1050" width="9.125" style="138" customWidth="1"/>
    <col min="1051" max="1051" width="6" style="138" customWidth="1"/>
    <col min="1052" max="1062" width="6.625" style="138" customWidth="1"/>
    <col min="1063" max="1063" width="6.5" style="138" customWidth="1"/>
    <col min="1064" max="1064" width="5.25" style="138" customWidth="1"/>
    <col min="1065" max="1065" width="6.375" style="138" customWidth="1"/>
    <col min="1066" max="1066" width="10.125" style="138" customWidth="1"/>
    <col min="1067" max="1067" width="7.5" style="138" customWidth="1"/>
    <col min="1068" max="1068" width="6.125" style="138" customWidth="1"/>
    <col min="1069" max="1069" width="8.625" style="138" customWidth="1"/>
    <col min="1070" max="1070" width="5.75" style="138" customWidth="1"/>
    <col min="1071" max="1071" width="9.375" style="138" customWidth="1"/>
    <col min="1072" max="1072" width="6.125" style="138" customWidth="1"/>
    <col min="1073" max="1073" width="9.125" style="138" customWidth="1"/>
    <col min="1074" max="1074" width="5" style="138" customWidth="1"/>
    <col min="1075" max="1075" width="5.125" style="138" customWidth="1"/>
    <col min="1076" max="1076" width="3.5" style="138" customWidth="1"/>
    <col min="1077" max="1077" width="5.5" style="138" customWidth="1"/>
    <col min="1078" max="1079" width="9.625" style="138"/>
    <col min="1080" max="1080" width="5.875" style="138" customWidth="1"/>
    <col min="1081" max="1280" width="9.625" style="138"/>
    <col min="1281" max="1281" width="6.625" style="138" customWidth="1"/>
    <col min="1282" max="1282" width="7.875" style="138" customWidth="1"/>
    <col min="1283" max="1283" width="5.375" style="138" customWidth="1"/>
    <col min="1284" max="1284" width="5.75" style="138" customWidth="1"/>
    <col min="1285" max="1285" width="6.75" style="138" customWidth="1"/>
    <col min="1286" max="1286" width="7.5" style="138" customWidth="1"/>
    <col min="1287" max="1287" width="7.625" style="138" customWidth="1"/>
    <col min="1288" max="1288" width="7.875" style="138" customWidth="1"/>
    <col min="1289" max="1289" width="7.625" style="138" customWidth="1"/>
    <col min="1290" max="1290" width="8.125" style="138" customWidth="1"/>
    <col min="1291" max="1291" width="7.75" style="138" customWidth="1"/>
    <col min="1292" max="1293" width="8.125" style="138" customWidth="1"/>
    <col min="1294" max="1294" width="7.75" style="138" customWidth="1"/>
    <col min="1295" max="1297" width="8.25" style="138" bestFit="1" customWidth="1"/>
    <col min="1298" max="1298" width="6.75" style="138" customWidth="1"/>
    <col min="1299" max="1301" width="8.25" style="138" bestFit="1" customWidth="1"/>
    <col min="1302" max="1302" width="6.875" style="138" customWidth="1"/>
    <col min="1303" max="1303" width="5.625" style="138" customWidth="1"/>
    <col min="1304" max="1304" width="6.375" style="138" customWidth="1"/>
    <col min="1305" max="1305" width="5.75" style="138" customWidth="1"/>
    <col min="1306" max="1306" width="9.125" style="138" customWidth="1"/>
    <col min="1307" max="1307" width="6" style="138" customWidth="1"/>
    <col min="1308" max="1318" width="6.625" style="138" customWidth="1"/>
    <col min="1319" max="1319" width="6.5" style="138" customWidth="1"/>
    <col min="1320" max="1320" width="5.25" style="138" customWidth="1"/>
    <col min="1321" max="1321" width="6.375" style="138" customWidth="1"/>
    <col min="1322" max="1322" width="10.125" style="138" customWidth="1"/>
    <col min="1323" max="1323" width="7.5" style="138" customWidth="1"/>
    <col min="1324" max="1324" width="6.125" style="138" customWidth="1"/>
    <col min="1325" max="1325" width="8.625" style="138" customWidth="1"/>
    <col min="1326" max="1326" width="5.75" style="138" customWidth="1"/>
    <col min="1327" max="1327" width="9.375" style="138" customWidth="1"/>
    <col min="1328" max="1328" width="6.125" style="138" customWidth="1"/>
    <col min="1329" max="1329" width="9.125" style="138" customWidth="1"/>
    <col min="1330" max="1330" width="5" style="138" customWidth="1"/>
    <col min="1331" max="1331" width="5.125" style="138" customWidth="1"/>
    <col min="1332" max="1332" width="3.5" style="138" customWidth="1"/>
    <col min="1333" max="1333" width="5.5" style="138" customWidth="1"/>
    <col min="1334" max="1335" width="9.625" style="138"/>
    <col min="1336" max="1336" width="5.875" style="138" customWidth="1"/>
    <col min="1337" max="1536" width="9.625" style="138"/>
    <col min="1537" max="1537" width="6.625" style="138" customWidth="1"/>
    <col min="1538" max="1538" width="7.875" style="138" customWidth="1"/>
    <col min="1539" max="1539" width="5.375" style="138" customWidth="1"/>
    <col min="1540" max="1540" width="5.75" style="138" customWidth="1"/>
    <col min="1541" max="1541" width="6.75" style="138" customWidth="1"/>
    <col min="1542" max="1542" width="7.5" style="138" customWidth="1"/>
    <col min="1543" max="1543" width="7.625" style="138" customWidth="1"/>
    <col min="1544" max="1544" width="7.875" style="138" customWidth="1"/>
    <col min="1545" max="1545" width="7.625" style="138" customWidth="1"/>
    <col min="1546" max="1546" width="8.125" style="138" customWidth="1"/>
    <col min="1547" max="1547" width="7.75" style="138" customWidth="1"/>
    <col min="1548" max="1549" width="8.125" style="138" customWidth="1"/>
    <col min="1550" max="1550" width="7.75" style="138" customWidth="1"/>
    <col min="1551" max="1553" width="8.25" style="138" bestFit="1" customWidth="1"/>
    <col min="1554" max="1554" width="6.75" style="138" customWidth="1"/>
    <col min="1555" max="1557" width="8.25" style="138" bestFit="1" customWidth="1"/>
    <col min="1558" max="1558" width="6.875" style="138" customWidth="1"/>
    <col min="1559" max="1559" width="5.625" style="138" customWidth="1"/>
    <col min="1560" max="1560" width="6.375" style="138" customWidth="1"/>
    <col min="1561" max="1561" width="5.75" style="138" customWidth="1"/>
    <col min="1562" max="1562" width="9.125" style="138" customWidth="1"/>
    <col min="1563" max="1563" width="6" style="138" customWidth="1"/>
    <col min="1564" max="1574" width="6.625" style="138" customWidth="1"/>
    <col min="1575" max="1575" width="6.5" style="138" customWidth="1"/>
    <col min="1576" max="1576" width="5.25" style="138" customWidth="1"/>
    <col min="1577" max="1577" width="6.375" style="138" customWidth="1"/>
    <col min="1578" max="1578" width="10.125" style="138" customWidth="1"/>
    <col min="1579" max="1579" width="7.5" style="138" customWidth="1"/>
    <col min="1580" max="1580" width="6.125" style="138" customWidth="1"/>
    <col min="1581" max="1581" width="8.625" style="138" customWidth="1"/>
    <col min="1582" max="1582" width="5.75" style="138" customWidth="1"/>
    <col min="1583" max="1583" width="9.375" style="138" customWidth="1"/>
    <col min="1584" max="1584" width="6.125" style="138" customWidth="1"/>
    <col min="1585" max="1585" width="9.125" style="138" customWidth="1"/>
    <col min="1586" max="1586" width="5" style="138" customWidth="1"/>
    <col min="1587" max="1587" width="5.125" style="138" customWidth="1"/>
    <col min="1588" max="1588" width="3.5" style="138" customWidth="1"/>
    <col min="1589" max="1589" width="5.5" style="138" customWidth="1"/>
    <col min="1590" max="1591" width="9.625" style="138"/>
    <col min="1592" max="1592" width="5.875" style="138" customWidth="1"/>
    <col min="1593" max="1792" width="9.625" style="138"/>
    <col min="1793" max="1793" width="6.625" style="138" customWidth="1"/>
    <col min="1794" max="1794" width="7.875" style="138" customWidth="1"/>
    <col min="1795" max="1795" width="5.375" style="138" customWidth="1"/>
    <col min="1796" max="1796" width="5.75" style="138" customWidth="1"/>
    <col min="1797" max="1797" width="6.75" style="138" customWidth="1"/>
    <col min="1798" max="1798" width="7.5" style="138" customWidth="1"/>
    <col min="1799" max="1799" width="7.625" style="138" customWidth="1"/>
    <col min="1800" max="1800" width="7.875" style="138" customWidth="1"/>
    <col min="1801" max="1801" width="7.625" style="138" customWidth="1"/>
    <col min="1802" max="1802" width="8.125" style="138" customWidth="1"/>
    <col min="1803" max="1803" width="7.75" style="138" customWidth="1"/>
    <col min="1804" max="1805" width="8.125" style="138" customWidth="1"/>
    <col min="1806" max="1806" width="7.75" style="138" customWidth="1"/>
    <col min="1807" max="1809" width="8.25" style="138" bestFit="1" customWidth="1"/>
    <col min="1810" max="1810" width="6.75" style="138" customWidth="1"/>
    <col min="1811" max="1813" width="8.25" style="138" bestFit="1" customWidth="1"/>
    <col min="1814" max="1814" width="6.875" style="138" customWidth="1"/>
    <col min="1815" max="1815" width="5.625" style="138" customWidth="1"/>
    <col min="1816" max="1816" width="6.375" style="138" customWidth="1"/>
    <col min="1817" max="1817" width="5.75" style="138" customWidth="1"/>
    <col min="1818" max="1818" width="9.125" style="138" customWidth="1"/>
    <col min="1819" max="1819" width="6" style="138" customWidth="1"/>
    <col min="1820" max="1830" width="6.625" style="138" customWidth="1"/>
    <col min="1831" max="1831" width="6.5" style="138" customWidth="1"/>
    <col min="1832" max="1832" width="5.25" style="138" customWidth="1"/>
    <col min="1833" max="1833" width="6.375" style="138" customWidth="1"/>
    <col min="1834" max="1834" width="10.125" style="138" customWidth="1"/>
    <col min="1835" max="1835" width="7.5" style="138" customWidth="1"/>
    <col min="1836" max="1836" width="6.125" style="138" customWidth="1"/>
    <col min="1837" max="1837" width="8.625" style="138" customWidth="1"/>
    <col min="1838" max="1838" width="5.75" style="138" customWidth="1"/>
    <col min="1839" max="1839" width="9.375" style="138" customWidth="1"/>
    <col min="1840" max="1840" width="6.125" style="138" customWidth="1"/>
    <col min="1841" max="1841" width="9.125" style="138" customWidth="1"/>
    <col min="1842" max="1842" width="5" style="138" customWidth="1"/>
    <col min="1843" max="1843" width="5.125" style="138" customWidth="1"/>
    <col min="1844" max="1844" width="3.5" style="138" customWidth="1"/>
    <col min="1845" max="1845" width="5.5" style="138" customWidth="1"/>
    <col min="1846" max="1847" width="9.625" style="138"/>
    <col min="1848" max="1848" width="5.875" style="138" customWidth="1"/>
    <col min="1849" max="2048" width="9.625" style="138"/>
    <col min="2049" max="2049" width="6.625" style="138" customWidth="1"/>
    <col min="2050" max="2050" width="7.875" style="138" customWidth="1"/>
    <col min="2051" max="2051" width="5.375" style="138" customWidth="1"/>
    <col min="2052" max="2052" width="5.75" style="138" customWidth="1"/>
    <col min="2053" max="2053" width="6.75" style="138" customWidth="1"/>
    <col min="2054" max="2054" width="7.5" style="138" customWidth="1"/>
    <col min="2055" max="2055" width="7.625" style="138" customWidth="1"/>
    <col min="2056" max="2056" width="7.875" style="138" customWidth="1"/>
    <col min="2057" max="2057" width="7.625" style="138" customWidth="1"/>
    <col min="2058" max="2058" width="8.125" style="138" customWidth="1"/>
    <col min="2059" max="2059" width="7.75" style="138" customWidth="1"/>
    <col min="2060" max="2061" width="8.125" style="138" customWidth="1"/>
    <col min="2062" max="2062" width="7.75" style="138" customWidth="1"/>
    <col min="2063" max="2065" width="8.25" style="138" bestFit="1" customWidth="1"/>
    <col min="2066" max="2066" width="6.75" style="138" customWidth="1"/>
    <col min="2067" max="2069" width="8.25" style="138" bestFit="1" customWidth="1"/>
    <col min="2070" max="2070" width="6.875" style="138" customWidth="1"/>
    <col min="2071" max="2071" width="5.625" style="138" customWidth="1"/>
    <col min="2072" max="2072" width="6.375" style="138" customWidth="1"/>
    <col min="2073" max="2073" width="5.75" style="138" customWidth="1"/>
    <col min="2074" max="2074" width="9.125" style="138" customWidth="1"/>
    <col min="2075" max="2075" width="6" style="138" customWidth="1"/>
    <col min="2076" max="2086" width="6.625" style="138" customWidth="1"/>
    <col min="2087" max="2087" width="6.5" style="138" customWidth="1"/>
    <col min="2088" max="2088" width="5.25" style="138" customWidth="1"/>
    <col min="2089" max="2089" width="6.375" style="138" customWidth="1"/>
    <col min="2090" max="2090" width="10.125" style="138" customWidth="1"/>
    <col min="2091" max="2091" width="7.5" style="138" customWidth="1"/>
    <col min="2092" max="2092" width="6.125" style="138" customWidth="1"/>
    <col min="2093" max="2093" width="8.625" style="138" customWidth="1"/>
    <col min="2094" max="2094" width="5.75" style="138" customWidth="1"/>
    <col min="2095" max="2095" width="9.375" style="138" customWidth="1"/>
    <col min="2096" max="2096" width="6.125" style="138" customWidth="1"/>
    <col min="2097" max="2097" width="9.125" style="138" customWidth="1"/>
    <col min="2098" max="2098" width="5" style="138" customWidth="1"/>
    <col min="2099" max="2099" width="5.125" style="138" customWidth="1"/>
    <col min="2100" max="2100" width="3.5" style="138" customWidth="1"/>
    <col min="2101" max="2101" width="5.5" style="138" customWidth="1"/>
    <col min="2102" max="2103" width="9.625" style="138"/>
    <col min="2104" max="2104" width="5.875" style="138" customWidth="1"/>
    <col min="2105" max="2304" width="9.625" style="138"/>
    <col min="2305" max="2305" width="6.625" style="138" customWidth="1"/>
    <col min="2306" max="2306" width="7.875" style="138" customWidth="1"/>
    <col min="2307" max="2307" width="5.375" style="138" customWidth="1"/>
    <col min="2308" max="2308" width="5.75" style="138" customWidth="1"/>
    <col min="2309" max="2309" width="6.75" style="138" customWidth="1"/>
    <col min="2310" max="2310" width="7.5" style="138" customWidth="1"/>
    <col min="2311" max="2311" width="7.625" style="138" customWidth="1"/>
    <col min="2312" max="2312" width="7.875" style="138" customWidth="1"/>
    <col min="2313" max="2313" width="7.625" style="138" customWidth="1"/>
    <col min="2314" max="2314" width="8.125" style="138" customWidth="1"/>
    <col min="2315" max="2315" width="7.75" style="138" customWidth="1"/>
    <col min="2316" max="2317" width="8.125" style="138" customWidth="1"/>
    <col min="2318" max="2318" width="7.75" style="138" customWidth="1"/>
    <col min="2319" max="2321" width="8.25" style="138" bestFit="1" customWidth="1"/>
    <col min="2322" max="2322" width="6.75" style="138" customWidth="1"/>
    <col min="2323" max="2325" width="8.25" style="138" bestFit="1" customWidth="1"/>
    <col min="2326" max="2326" width="6.875" style="138" customWidth="1"/>
    <col min="2327" max="2327" width="5.625" style="138" customWidth="1"/>
    <col min="2328" max="2328" width="6.375" style="138" customWidth="1"/>
    <col min="2329" max="2329" width="5.75" style="138" customWidth="1"/>
    <col min="2330" max="2330" width="9.125" style="138" customWidth="1"/>
    <col min="2331" max="2331" width="6" style="138" customWidth="1"/>
    <col min="2332" max="2342" width="6.625" style="138" customWidth="1"/>
    <col min="2343" max="2343" width="6.5" style="138" customWidth="1"/>
    <col min="2344" max="2344" width="5.25" style="138" customWidth="1"/>
    <col min="2345" max="2345" width="6.375" style="138" customWidth="1"/>
    <col min="2346" max="2346" width="10.125" style="138" customWidth="1"/>
    <col min="2347" max="2347" width="7.5" style="138" customWidth="1"/>
    <col min="2348" max="2348" width="6.125" style="138" customWidth="1"/>
    <col min="2349" max="2349" width="8.625" style="138" customWidth="1"/>
    <col min="2350" max="2350" width="5.75" style="138" customWidth="1"/>
    <col min="2351" max="2351" width="9.375" style="138" customWidth="1"/>
    <col min="2352" max="2352" width="6.125" style="138" customWidth="1"/>
    <col min="2353" max="2353" width="9.125" style="138" customWidth="1"/>
    <col min="2354" max="2354" width="5" style="138" customWidth="1"/>
    <col min="2355" max="2355" width="5.125" style="138" customWidth="1"/>
    <col min="2356" max="2356" width="3.5" style="138" customWidth="1"/>
    <col min="2357" max="2357" width="5.5" style="138" customWidth="1"/>
    <col min="2358" max="2359" width="9.625" style="138"/>
    <col min="2360" max="2360" width="5.875" style="138" customWidth="1"/>
    <col min="2361" max="2560" width="9.625" style="138"/>
    <col min="2561" max="2561" width="6.625" style="138" customWidth="1"/>
    <col min="2562" max="2562" width="7.875" style="138" customWidth="1"/>
    <col min="2563" max="2563" width="5.375" style="138" customWidth="1"/>
    <col min="2564" max="2564" width="5.75" style="138" customWidth="1"/>
    <col min="2565" max="2565" width="6.75" style="138" customWidth="1"/>
    <col min="2566" max="2566" width="7.5" style="138" customWidth="1"/>
    <col min="2567" max="2567" width="7.625" style="138" customWidth="1"/>
    <col min="2568" max="2568" width="7.875" style="138" customWidth="1"/>
    <col min="2569" max="2569" width="7.625" style="138" customWidth="1"/>
    <col min="2570" max="2570" width="8.125" style="138" customWidth="1"/>
    <col min="2571" max="2571" width="7.75" style="138" customWidth="1"/>
    <col min="2572" max="2573" width="8.125" style="138" customWidth="1"/>
    <col min="2574" max="2574" width="7.75" style="138" customWidth="1"/>
    <col min="2575" max="2577" width="8.25" style="138" bestFit="1" customWidth="1"/>
    <col min="2578" max="2578" width="6.75" style="138" customWidth="1"/>
    <col min="2579" max="2581" width="8.25" style="138" bestFit="1" customWidth="1"/>
    <col min="2582" max="2582" width="6.875" style="138" customWidth="1"/>
    <col min="2583" max="2583" width="5.625" style="138" customWidth="1"/>
    <col min="2584" max="2584" width="6.375" style="138" customWidth="1"/>
    <col min="2585" max="2585" width="5.75" style="138" customWidth="1"/>
    <col min="2586" max="2586" width="9.125" style="138" customWidth="1"/>
    <col min="2587" max="2587" width="6" style="138" customWidth="1"/>
    <col min="2588" max="2598" width="6.625" style="138" customWidth="1"/>
    <col min="2599" max="2599" width="6.5" style="138" customWidth="1"/>
    <col min="2600" max="2600" width="5.25" style="138" customWidth="1"/>
    <col min="2601" max="2601" width="6.375" style="138" customWidth="1"/>
    <col min="2602" max="2602" width="10.125" style="138" customWidth="1"/>
    <col min="2603" max="2603" width="7.5" style="138" customWidth="1"/>
    <col min="2604" max="2604" width="6.125" style="138" customWidth="1"/>
    <col min="2605" max="2605" width="8.625" style="138" customWidth="1"/>
    <col min="2606" max="2606" width="5.75" style="138" customWidth="1"/>
    <col min="2607" max="2607" width="9.375" style="138" customWidth="1"/>
    <col min="2608" max="2608" width="6.125" style="138" customWidth="1"/>
    <col min="2609" max="2609" width="9.125" style="138" customWidth="1"/>
    <col min="2610" max="2610" width="5" style="138" customWidth="1"/>
    <col min="2611" max="2611" width="5.125" style="138" customWidth="1"/>
    <col min="2612" max="2612" width="3.5" style="138" customWidth="1"/>
    <col min="2613" max="2613" width="5.5" style="138" customWidth="1"/>
    <col min="2614" max="2615" width="9.625" style="138"/>
    <col min="2616" max="2616" width="5.875" style="138" customWidth="1"/>
    <col min="2617" max="2816" width="9.625" style="138"/>
    <col min="2817" max="2817" width="6.625" style="138" customWidth="1"/>
    <col min="2818" max="2818" width="7.875" style="138" customWidth="1"/>
    <col min="2819" max="2819" width="5.375" style="138" customWidth="1"/>
    <col min="2820" max="2820" width="5.75" style="138" customWidth="1"/>
    <col min="2821" max="2821" width="6.75" style="138" customWidth="1"/>
    <col min="2822" max="2822" width="7.5" style="138" customWidth="1"/>
    <col min="2823" max="2823" width="7.625" style="138" customWidth="1"/>
    <col min="2824" max="2824" width="7.875" style="138" customWidth="1"/>
    <col min="2825" max="2825" width="7.625" style="138" customWidth="1"/>
    <col min="2826" max="2826" width="8.125" style="138" customWidth="1"/>
    <col min="2827" max="2827" width="7.75" style="138" customWidth="1"/>
    <col min="2828" max="2829" width="8.125" style="138" customWidth="1"/>
    <col min="2830" max="2830" width="7.75" style="138" customWidth="1"/>
    <col min="2831" max="2833" width="8.25" style="138" bestFit="1" customWidth="1"/>
    <col min="2834" max="2834" width="6.75" style="138" customWidth="1"/>
    <col min="2835" max="2837" width="8.25" style="138" bestFit="1" customWidth="1"/>
    <col min="2838" max="2838" width="6.875" style="138" customWidth="1"/>
    <col min="2839" max="2839" width="5.625" style="138" customWidth="1"/>
    <col min="2840" max="2840" width="6.375" style="138" customWidth="1"/>
    <col min="2841" max="2841" width="5.75" style="138" customWidth="1"/>
    <col min="2842" max="2842" width="9.125" style="138" customWidth="1"/>
    <col min="2843" max="2843" width="6" style="138" customWidth="1"/>
    <col min="2844" max="2854" width="6.625" style="138" customWidth="1"/>
    <col min="2855" max="2855" width="6.5" style="138" customWidth="1"/>
    <col min="2856" max="2856" width="5.25" style="138" customWidth="1"/>
    <col min="2857" max="2857" width="6.375" style="138" customWidth="1"/>
    <col min="2858" max="2858" width="10.125" style="138" customWidth="1"/>
    <col min="2859" max="2859" width="7.5" style="138" customWidth="1"/>
    <col min="2860" max="2860" width="6.125" style="138" customWidth="1"/>
    <col min="2861" max="2861" width="8.625" style="138" customWidth="1"/>
    <col min="2862" max="2862" width="5.75" style="138" customWidth="1"/>
    <col min="2863" max="2863" width="9.375" style="138" customWidth="1"/>
    <col min="2864" max="2864" width="6.125" style="138" customWidth="1"/>
    <col min="2865" max="2865" width="9.125" style="138" customWidth="1"/>
    <col min="2866" max="2866" width="5" style="138" customWidth="1"/>
    <col min="2867" max="2867" width="5.125" style="138" customWidth="1"/>
    <col min="2868" max="2868" width="3.5" style="138" customWidth="1"/>
    <col min="2869" max="2869" width="5.5" style="138" customWidth="1"/>
    <col min="2870" max="2871" width="9.625" style="138"/>
    <col min="2872" max="2872" width="5.875" style="138" customWidth="1"/>
    <col min="2873" max="3072" width="9.625" style="138"/>
    <col min="3073" max="3073" width="6.625" style="138" customWidth="1"/>
    <col min="3074" max="3074" width="7.875" style="138" customWidth="1"/>
    <col min="3075" max="3075" width="5.375" style="138" customWidth="1"/>
    <col min="3076" max="3076" width="5.75" style="138" customWidth="1"/>
    <col min="3077" max="3077" width="6.75" style="138" customWidth="1"/>
    <col min="3078" max="3078" width="7.5" style="138" customWidth="1"/>
    <col min="3079" max="3079" width="7.625" style="138" customWidth="1"/>
    <col min="3080" max="3080" width="7.875" style="138" customWidth="1"/>
    <col min="3081" max="3081" width="7.625" style="138" customWidth="1"/>
    <col min="3082" max="3082" width="8.125" style="138" customWidth="1"/>
    <col min="3083" max="3083" width="7.75" style="138" customWidth="1"/>
    <col min="3084" max="3085" width="8.125" style="138" customWidth="1"/>
    <col min="3086" max="3086" width="7.75" style="138" customWidth="1"/>
    <col min="3087" max="3089" width="8.25" style="138" bestFit="1" customWidth="1"/>
    <col min="3090" max="3090" width="6.75" style="138" customWidth="1"/>
    <col min="3091" max="3093" width="8.25" style="138" bestFit="1" customWidth="1"/>
    <col min="3094" max="3094" width="6.875" style="138" customWidth="1"/>
    <col min="3095" max="3095" width="5.625" style="138" customWidth="1"/>
    <col min="3096" max="3096" width="6.375" style="138" customWidth="1"/>
    <col min="3097" max="3097" width="5.75" style="138" customWidth="1"/>
    <col min="3098" max="3098" width="9.125" style="138" customWidth="1"/>
    <col min="3099" max="3099" width="6" style="138" customWidth="1"/>
    <col min="3100" max="3110" width="6.625" style="138" customWidth="1"/>
    <col min="3111" max="3111" width="6.5" style="138" customWidth="1"/>
    <col min="3112" max="3112" width="5.25" style="138" customWidth="1"/>
    <col min="3113" max="3113" width="6.375" style="138" customWidth="1"/>
    <col min="3114" max="3114" width="10.125" style="138" customWidth="1"/>
    <col min="3115" max="3115" width="7.5" style="138" customWidth="1"/>
    <col min="3116" max="3116" width="6.125" style="138" customWidth="1"/>
    <col min="3117" max="3117" width="8.625" style="138" customWidth="1"/>
    <col min="3118" max="3118" width="5.75" style="138" customWidth="1"/>
    <col min="3119" max="3119" width="9.375" style="138" customWidth="1"/>
    <col min="3120" max="3120" width="6.125" style="138" customWidth="1"/>
    <col min="3121" max="3121" width="9.125" style="138" customWidth="1"/>
    <col min="3122" max="3122" width="5" style="138" customWidth="1"/>
    <col min="3123" max="3123" width="5.125" style="138" customWidth="1"/>
    <col min="3124" max="3124" width="3.5" style="138" customWidth="1"/>
    <col min="3125" max="3125" width="5.5" style="138" customWidth="1"/>
    <col min="3126" max="3127" width="9.625" style="138"/>
    <col min="3128" max="3128" width="5.875" style="138" customWidth="1"/>
    <col min="3129" max="3328" width="9.625" style="138"/>
    <col min="3329" max="3329" width="6.625" style="138" customWidth="1"/>
    <col min="3330" max="3330" width="7.875" style="138" customWidth="1"/>
    <col min="3331" max="3331" width="5.375" style="138" customWidth="1"/>
    <col min="3332" max="3332" width="5.75" style="138" customWidth="1"/>
    <col min="3333" max="3333" width="6.75" style="138" customWidth="1"/>
    <col min="3334" max="3334" width="7.5" style="138" customWidth="1"/>
    <col min="3335" max="3335" width="7.625" style="138" customWidth="1"/>
    <col min="3336" max="3336" width="7.875" style="138" customWidth="1"/>
    <col min="3337" max="3337" width="7.625" style="138" customWidth="1"/>
    <col min="3338" max="3338" width="8.125" style="138" customWidth="1"/>
    <col min="3339" max="3339" width="7.75" style="138" customWidth="1"/>
    <col min="3340" max="3341" width="8.125" style="138" customWidth="1"/>
    <col min="3342" max="3342" width="7.75" style="138" customWidth="1"/>
    <col min="3343" max="3345" width="8.25" style="138" bestFit="1" customWidth="1"/>
    <col min="3346" max="3346" width="6.75" style="138" customWidth="1"/>
    <col min="3347" max="3349" width="8.25" style="138" bestFit="1" customWidth="1"/>
    <col min="3350" max="3350" width="6.875" style="138" customWidth="1"/>
    <col min="3351" max="3351" width="5.625" style="138" customWidth="1"/>
    <col min="3352" max="3352" width="6.375" style="138" customWidth="1"/>
    <col min="3353" max="3353" width="5.75" style="138" customWidth="1"/>
    <col min="3354" max="3354" width="9.125" style="138" customWidth="1"/>
    <col min="3355" max="3355" width="6" style="138" customWidth="1"/>
    <col min="3356" max="3366" width="6.625" style="138" customWidth="1"/>
    <col min="3367" max="3367" width="6.5" style="138" customWidth="1"/>
    <col min="3368" max="3368" width="5.25" style="138" customWidth="1"/>
    <col min="3369" max="3369" width="6.375" style="138" customWidth="1"/>
    <col min="3370" max="3370" width="10.125" style="138" customWidth="1"/>
    <col min="3371" max="3371" width="7.5" style="138" customWidth="1"/>
    <col min="3372" max="3372" width="6.125" style="138" customWidth="1"/>
    <col min="3373" max="3373" width="8.625" style="138" customWidth="1"/>
    <col min="3374" max="3374" width="5.75" style="138" customWidth="1"/>
    <col min="3375" max="3375" width="9.375" style="138" customWidth="1"/>
    <col min="3376" max="3376" width="6.125" style="138" customWidth="1"/>
    <col min="3377" max="3377" width="9.125" style="138" customWidth="1"/>
    <col min="3378" max="3378" width="5" style="138" customWidth="1"/>
    <col min="3379" max="3379" width="5.125" style="138" customWidth="1"/>
    <col min="3380" max="3380" width="3.5" style="138" customWidth="1"/>
    <col min="3381" max="3381" width="5.5" style="138" customWidth="1"/>
    <col min="3382" max="3383" width="9.625" style="138"/>
    <col min="3384" max="3384" width="5.875" style="138" customWidth="1"/>
    <col min="3385" max="3584" width="9.625" style="138"/>
    <col min="3585" max="3585" width="6.625" style="138" customWidth="1"/>
    <col min="3586" max="3586" width="7.875" style="138" customWidth="1"/>
    <col min="3587" max="3587" width="5.375" style="138" customWidth="1"/>
    <col min="3588" max="3588" width="5.75" style="138" customWidth="1"/>
    <col min="3589" max="3589" width="6.75" style="138" customWidth="1"/>
    <col min="3590" max="3590" width="7.5" style="138" customWidth="1"/>
    <col min="3591" max="3591" width="7.625" style="138" customWidth="1"/>
    <col min="3592" max="3592" width="7.875" style="138" customWidth="1"/>
    <col min="3593" max="3593" width="7.625" style="138" customWidth="1"/>
    <col min="3594" max="3594" width="8.125" style="138" customWidth="1"/>
    <col min="3595" max="3595" width="7.75" style="138" customWidth="1"/>
    <col min="3596" max="3597" width="8.125" style="138" customWidth="1"/>
    <col min="3598" max="3598" width="7.75" style="138" customWidth="1"/>
    <col min="3599" max="3601" width="8.25" style="138" bestFit="1" customWidth="1"/>
    <col min="3602" max="3602" width="6.75" style="138" customWidth="1"/>
    <col min="3603" max="3605" width="8.25" style="138" bestFit="1" customWidth="1"/>
    <col min="3606" max="3606" width="6.875" style="138" customWidth="1"/>
    <col min="3607" max="3607" width="5.625" style="138" customWidth="1"/>
    <col min="3608" max="3608" width="6.375" style="138" customWidth="1"/>
    <col min="3609" max="3609" width="5.75" style="138" customWidth="1"/>
    <col min="3610" max="3610" width="9.125" style="138" customWidth="1"/>
    <col min="3611" max="3611" width="6" style="138" customWidth="1"/>
    <col min="3612" max="3622" width="6.625" style="138" customWidth="1"/>
    <col min="3623" max="3623" width="6.5" style="138" customWidth="1"/>
    <col min="3624" max="3624" width="5.25" style="138" customWidth="1"/>
    <col min="3625" max="3625" width="6.375" style="138" customWidth="1"/>
    <col min="3626" max="3626" width="10.125" style="138" customWidth="1"/>
    <col min="3627" max="3627" width="7.5" style="138" customWidth="1"/>
    <col min="3628" max="3628" width="6.125" style="138" customWidth="1"/>
    <col min="3629" max="3629" width="8.625" style="138" customWidth="1"/>
    <col min="3630" max="3630" width="5.75" style="138" customWidth="1"/>
    <col min="3631" max="3631" width="9.375" style="138" customWidth="1"/>
    <col min="3632" max="3632" width="6.125" style="138" customWidth="1"/>
    <col min="3633" max="3633" width="9.125" style="138" customWidth="1"/>
    <col min="3634" max="3634" width="5" style="138" customWidth="1"/>
    <col min="3635" max="3635" width="5.125" style="138" customWidth="1"/>
    <col min="3636" max="3636" width="3.5" style="138" customWidth="1"/>
    <col min="3637" max="3637" width="5.5" style="138" customWidth="1"/>
    <col min="3638" max="3639" width="9.625" style="138"/>
    <col min="3640" max="3640" width="5.875" style="138" customWidth="1"/>
    <col min="3641" max="3840" width="9.625" style="138"/>
    <col min="3841" max="3841" width="6.625" style="138" customWidth="1"/>
    <col min="3842" max="3842" width="7.875" style="138" customWidth="1"/>
    <col min="3843" max="3843" width="5.375" style="138" customWidth="1"/>
    <col min="3844" max="3844" width="5.75" style="138" customWidth="1"/>
    <col min="3845" max="3845" width="6.75" style="138" customWidth="1"/>
    <col min="3846" max="3846" width="7.5" style="138" customWidth="1"/>
    <col min="3847" max="3847" width="7.625" style="138" customWidth="1"/>
    <col min="3848" max="3848" width="7.875" style="138" customWidth="1"/>
    <col min="3849" max="3849" width="7.625" style="138" customWidth="1"/>
    <col min="3850" max="3850" width="8.125" style="138" customWidth="1"/>
    <col min="3851" max="3851" width="7.75" style="138" customWidth="1"/>
    <col min="3852" max="3853" width="8.125" style="138" customWidth="1"/>
    <col min="3854" max="3854" width="7.75" style="138" customWidth="1"/>
    <col min="3855" max="3857" width="8.25" style="138" bestFit="1" customWidth="1"/>
    <col min="3858" max="3858" width="6.75" style="138" customWidth="1"/>
    <col min="3859" max="3861" width="8.25" style="138" bestFit="1" customWidth="1"/>
    <col min="3862" max="3862" width="6.875" style="138" customWidth="1"/>
    <col min="3863" max="3863" width="5.625" style="138" customWidth="1"/>
    <col min="3864" max="3864" width="6.375" style="138" customWidth="1"/>
    <col min="3865" max="3865" width="5.75" style="138" customWidth="1"/>
    <col min="3866" max="3866" width="9.125" style="138" customWidth="1"/>
    <col min="3867" max="3867" width="6" style="138" customWidth="1"/>
    <col min="3868" max="3878" width="6.625" style="138" customWidth="1"/>
    <col min="3879" max="3879" width="6.5" style="138" customWidth="1"/>
    <col min="3880" max="3880" width="5.25" style="138" customWidth="1"/>
    <col min="3881" max="3881" width="6.375" style="138" customWidth="1"/>
    <col min="3882" max="3882" width="10.125" style="138" customWidth="1"/>
    <col min="3883" max="3883" width="7.5" style="138" customWidth="1"/>
    <col min="3884" max="3884" width="6.125" style="138" customWidth="1"/>
    <col min="3885" max="3885" width="8.625" style="138" customWidth="1"/>
    <col min="3886" max="3886" width="5.75" style="138" customWidth="1"/>
    <col min="3887" max="3887" width="9.375" style="138" customWidth="1"/>
    <col min="3888" max="3888" width="6.125" style="138" customWidth="1"/>
    <col min="3889" max="3889" width="9.125" style="138" customWidth="1"/>
    <col min="3890" max="3890" width="5" style="138" customWidth="1"/>
    <col min="3891" max="3891" width="5.125" style="138" customWidth="1"/>
    <col min="3892" max="3892" width="3.5" style="138" customWidth="1"/>
    <col min="3893" max="3893" width="5.5" style="138" customWidth="1"/>
    <col min="3894" max="3895" width="9.625" style="138"/>
    <col min="3896" max="3896" width="5.875" style="138" customWidth="1"/>
    <col min="3897" max="4096" width="9.625" style="138"/>
    <col min="4097" max="4097" width="6.625" style="138" customWidth="1"/>
    <col min="4098" max="4098" width="7.875" style="138" customWidth="1"/>
    <col min="4099" max="4099" width="5.375" style="138" customWidth="1"/>
    <col min="4100" max="4100" width="5.75" style="138" customWidth="1"/>
    <col min="4101" max="4101" width="6.75" style="138" customWidth="1"/>
    <col min="4102" max="4102" width="7.5" style="138" customWidth="1"/>
    <col min="4103" max="4103" width="7.625" style="138" customWidth="1"/>
    <col min="4104" max="4104" width="7.875" style="138" customWidth="1"/>
    <col min="4105" max="4105" width="7.625" style="138" customWidth="1"/>
    <col min="4106" max="4106" width="8.125" style="138" customWidth="1"/>
    <col min="4107" max="4107" width="7.75" style="138" customWidth="1"/>
    <col min="4108" max="4109" width="8.125" style="138" customWidth="1"/>
    <col min="4110" max="4110" width="7.75" style="138" customWidth="1"/>
    <col min="4111" max="4113" width="8.25" style="138" bestFit="1" customWidth="1"/>
    <col min="4114" max="4114" width="6.75" style="138" customWidth="1"/>
    <col min="4115" max="4117" width="8.25" style="138" bestFit="1" customWidth="1"/>
    <col min="4118" max="4118" width="6.875" style="138" customWidth="1"/>
    <col min="4119" max="4119" width="5.625" style="138" customWidth="1"/>
    <col min="4120" max="4120" width="6.375" style="138" customWidth="1"/>
    <col min="4121" max="4121" width="5.75" style="138" customWidth="1"/>
    <col min="4122" max="4122" width="9.125" style="138" customWidth="1"/>
    <col min="4123" max="4123" width="6" style="138" customWidth="1"/>
    <col min="4124" max="4134" width="6.625" style="138" customWidth="1"/>
    <col min="4135" max="4135" width="6.5" style="138" customWidth="1"/>
    <col min="4136" max="4136" width="5.25" style="138" customWidth="1"/>
    <col min="4137" max="4137" width="6.375" style="138" customWidth="1"/>
    <col min="4138" max="4138" width="10.125" style="138" customWidth="1"/>
    <col min="4139" max="4139" width="7.5" style="138" customWidth="1"/>
    <col min="4140" max="4140" width="6.125" style="138" customWidth="1"/>
    <col min="4141" max="4141" width="8.625" style="138" customWidth="1"/>
    <col min="4142" max="4142" width="5.75" style="138" customWidth="1"/>
    <col min="4143" max="4143" width="9.375" style="138" customWidth="1"/>
    <col min="4144" max="4144" width="6.125" style="138" customWidth="1"/>
    <col min="4145" max="4145" width="9.125" style="138" customWidth="1"/>
    <col min="4146" max="4146" width="5" style="138" customWidth="1"/>
    <col min="4147" max="4147" width="5.125" style="138" customWidth="1"/>
    <col min="4148" max="4148" width="3.5" style="138" customWidth="1"/>
    <col min="4149" max="4149" width="5.5" style="138" customWidth="1"/>
    <col min="4150" max="4151" width="9.625" style="138"/>
    <col min="4152" max="4152" width="5.875" style="138" customWidth="1"/>
    <col min="4153" max="4352" width="9.625" style="138"/>
    <col min="4353" max="4353" width="6.625" style="138" customWidth="1"/>
    <col min="4354" max="4354" width="7.875" style="138" customWidth="1"/>
    <col min="4355" max="4355" width="5.375" style="138" customWidth="1"/>
    <col min="4356" max="4356" width="5.75" style="138" customWidth="1"/>
    <col min="4357" max="4357" width="6.75" style="138" customWidth="1"/>
    <col min="4358" max="4358" width="7.5" style="138" customWidth="1"/>
    <col min="4359" max="4359" width="7.625" style="138" customWidth="1"/>
    <col min="4360" max="4360" width="7.875" style="138" customWidth="1"/>
    <col min="4361" max="4361" width="7.625" style="138" customWidth="1"/>
    <col min="4362" max="4362" width="8.125" style="138" customWidth="1"/>
    <col min="4363" max="4363" width="7.75" style="138" customWidth="1"/>
    <col min="4364" max="4365" width="8.125" style="138" customWidth="1"/>
    <col min="4366" max="4366" width="7.75" style="138" customWidth="1"/>
    <col min="4367" max="4369" width="8.25" style="138" bestFit="1" customWidth="1"/>
    <col min="4370" max="4370" width="6.75" style="138" customWidth="1"/>
    <col min="4371" max="4373" width="8.25" style="138" bestFit="1" customWidth="1"/>
    <col min="4374" max="4374" width="6.875" style="138" customWidth="1"/>
    <col min="4375" max="4375" width="5.625" style="138" customWidth="1"/>
    <col min="4376" max="4376" width="6.375" style="138" customWidth="1"/>
    <col min="4377" max="4377" width="5.75" style="138" customWidth="1"/>
    <col min="4378" max="4378" width="9.125" style="138" customWidth="1"/>
    <col min="4379" max="4379" width="6" style="138" customWidth="1"/>
    <col min="4380" max="4390" width="6.625" style="138" customWidth="1"/>
    <col min="4391" max="4391" width="6.5" style="138" customWidth="1"/>
    <col min="4392" max="4392" width="5.25" style="138" customWidth="1"/>
    <col min="4393" max="4393" width="6.375" style="138" customWidth="1"/>
    <col min="4394" max="4394" width="10.125" style="138" customWidth="1"/>
    <col min="4395" max="4395" width="7.5" style="138" customWidth="1"/>
    <col min="4396" max="4396" width="6.125" style="138" customWidth="1"/>
    <col min="4397" max="4397" width="8.625" style="138" customWidth="1"/>
    <col min="4398" max="4398" width="5.75" style="138" customWidth="1"/>
    <col min="4399" max="4399" width="9.375" style="138" customWidth="1"/>
    <col min="4400" max="4400" width="6.125" style="138" customWidth="1"/>
    <col min="4401" max="4401" width="9.125" style="138" customWidth="1"/>
    <col min="4402" max="4402" width="5" style="138" customWidth="1"/>
    <col min="4403" max="4403" width="5.125" style="138" customWidth="1"/>
    <col min="4404" max="4404" width="3.5" style="138" customWidth="1"/>
    <col min="4405" max="4405" width="5.5" style="138" customWidth="1"/>
    <col min="4406" max="4407" width="9.625" style="138"/>
    <col min="4408" max="4408" width="5.875" style="138" customWidth="1"/>
    <col min="4409" max="4608" width="9.625" style="138"/>
    <col min="4609" max="4609" width="6.625" style="138" customWidth="1"/>
    <col min="4610" max="4610" width="7.875" style="138" customWidth="1"/>
    <col min="4611" max="4611" width="5.375" style="138" customWidth="1"/>
    <col min="4612" max="4612" width="5.75" style="138" customWidth="1"/>
    <col min="4613" max="4613" width="6.75" style="138" customWidth="1"/>
    <col min="4614" max="4614" width="7.5" style="138" customWidth="1"/>
    <col min="4615" max="4615" width="7.625" style="138" customWidth="1"/>
    <col min="4616" max="4616" width="7.875" style="138" customWidth="1"/>
    <col min="4617" max="4617" width="7.625" style="138" customWidth="1"/>
    <col min="4618" max="4618" width="8.125" style="138" customWidth="1"/>
    <col min="4619" max="4619" width="7.75" style="138" customWidth="1"/>
    <col min="4620" max="4621" width="8.125" style="138" customWidth="1"/>
    <col min="4622" max="4622" width="7.75" style="138" customWidth="1"/>
    <col min="4623" max="4625" width="8.25" style="138" bestFit="1" customWidth="1"/>
    <col min="4626" max="4626" width="6.75" style="138" customWidth="1"/>
    <col min="4627" max="4629" width="8.25" style="138" bestFit="1" customWidth="1"/>
    <col min="4630" max="4630" width="6.875" style="138" customWidth="1"/>
    <col min="4631" max="4631" width="5.625" style="138" customWidth="1"/>
    <col min="4632" max="4632" width="6.375" style="138" customWidth="1"/>
    <col min="4633" max="4633" width="5.75" style="138" customWidth="1"/>
    <col min="4634" max="4634" width="9.125" style="138" customWidth="1"/>
    <col min="4635" max="4635" width="6" style="138" customWidth="1"/>
    <col min="4636" max="4646" width="6.625" style="138" customWidth="1"/>
    <col min="4647" max="4647" width="6.5" style="138" customWidth="1"/>
    <col min="4648" max="4648" width="5.25" style="138" customWidth="1"/>
    <col min="4649" max="4649" width="6.375" style="138" customWidth="1"/>
    <col min="4650" max="4650" width="10.125" style="138" customWidth="1"/>
    <col min="4651" max="4651" width="7.5" style="138" customWidth="1"/>
    <col min="4652" max="4652" width="6.125" style="138" customWidth="1"/>
    <col min="4653" max="4653" width="8.625" style="138" customWidth="1"/>
    <col min="4654" max="4654" width="5.75" style="138" customWidth="1"/>
    <col min="4655" max="4655" width="9.375" style="138" customWidth="1"/>
    <col min="4656" max="4656" width="6.125" style="138" customWidth="1"/>
    <col min="4657" max="4657" width="9.125" style="138" customWidth="1"/>
    <col min="4658" max="4658" width="5" style="138" customWidth="1"/>
    <col min="4659" max="4659" width="5.125" style="138" customWidth="1"/>
    <col min="4660" max="4660" width="3.5" style="138" customWidth="1"/>
    <col min="4661" max="4661" width="5.5" style="138" customWidth="1"/>
    <col min="4662" max="4663" width="9.625" style="138"/>
    <col min="4664" max="4664" width="5.875" style="138" customWidth="1"/>
    <col min="4665" max="4864" width="9.625" style="138"/>
    <col min="4865" max="4865" width="6.625" style="138" customWidth="1"/>
    <col min="4866" max="4866" width="7.875" style="138" customWidth="1"/>
    <col min="4867" max="4867" width="5.375" style="138" customWidth="1"/>
    <col min="4868" max="4868" width="5.75" style="138" customWidth="1"/>
    <col min="4869" max="4869" width="6.75" style="138" customWidth="1"/>
    <col min="4870" max="4870" width="7.5" style="138" customWidth="1"/>
    <col min="4871" max="4871" width="7.625" style="138" customWidth="1"/>
    <col min="4872" max="4872" width="7.875" style="138" customWidth="1"/>
    <col min="4873" max="4873" width="7.625" style="138" customWidth="1"/>
    <col min="4874" max="4874" width="8.125" style="138" customWidth="1"/>
    <col min="4875" max="4875" width="7.75" style="138" customWidth="1"/>
    <col min="4876" max="4877" width="8.125" style="138" customWidth="1"/>
    <col min="4878" max="4878" width="7.75" style="138" customWidth="1"/>
    <col min="4879" max="4881" width="8.25" style="138" bestFit="1" customWidth="1"/>
    <col min="4882" max="4882" width="6.75" style="138" customWidth="1"/>
    <col min="4883" max="4885" width="8.25" style="138" bestFit="1" customWidth="1"/>
    <col min="4886" max="4886" width="6.875" style="138" customWidth="1"/>
    <col min="4887" max="4887" width="5.625" style="138" customWidth="1"/>
    <col min="4888" max="4888" width="6.375" style="138" customWidth="1"/>
    <col min="4889" max="4889" width="5.75" style="138" customWidth="1"/>
    <col min="4890" max="4890" width="9.125" style="138" customWidth="1"/>
    <col min="4891" max="4891" width="6" style="138" customWidth="1"/>
    <col min="4892" max="4902" width="6.625" style="138" customWidth="1"/>
    <col min="4903" max="4903" width="6.5" style="138" customWidth="1"/>
    <col min="4904" max="4904" width="5.25" style="138" customWidth="1"/>
    <col min="4905" max="4905" width="6.375" style="138" customWidth="1"/>
    <col min="4906" max="4906" width="10.125" style="138" customWidth="1"/>
    <col min="4907" max="4907" width="7.5" style="138" customWidth="1"/>
    <col min="4908" max="4908" width="6.125" style="138" customWidth="1"/>
    <col min="4909" max="4909" width="8.625" style="138" customWidth="1"/>
    <col min="4910" max="4910" width="5.75" style="138" customWidth="1"/>
    <col min="4911" max="4911" width="9.375" style="138" customWidth="1"/>
    <col min="4912" max="4912" width="6.125" style="138" customWidth="1"/>
    <col min="4913" max="4913" width="9.125" style="138" customWidth="1"/>
    <col min="4914" max="4914" width="5" style="138" customWidth="1"/>
    <col min="4915" max="4915" width="5.125" style="138" customWidth="1"/>
    <col min="4916" max="4916" width="3.5" style="138" customWidth="1"/>
    <col min="4917" max="4917" width="5.5" style="138" customWidth="1"/>
    <col min="4918" max="4919" width="9.625" style="138"/>
    <col min="4920" max="4920" width="5.875" style="138" customWidth="1"/>
    <col min="4921" max="5120" width="9.625" style="138"/>
    <col min="5121" max="5121" width="6.625" style="138" customWidth="1"/>
    <col min="5122" max="5122" width="7.875" style="138" customWidth="1"/>
    <col min="5123" max="5123" width="5.375" style="138" customWidth="1"/>
    <col min="5124" max="5124" width="5.75" style="138" customWidth="1"/>
    <col min="5125" max="5125" width="6.75" style="138" customWidth="1"/>
    <col min="5126" max="5126" width="7.5" style="138" customWidth="1"/>
    <col min="5127" max="5127" width="7.625" style="138" customWidth="1"/>
    <col min="5128" max="5128" width="7.875" style="138" customWidth="1"/>
    <col min="5129" max="5129" width="7.625" style="138" customWidth="1"/>
    <col min="5130" max="5130" width="8.125" style="138" customWidth="1"/>
    <col min="5131" max="5131" width="7.75" style="138" customWidth="1"/>
    <col min="5132" max="5133" width="8.125" style="138" customWidth="1"/>
    <col min="5134" max="5134" width="7.75" style="138" customWidth="1"/>
    <col min="5135" max="5137" width="8.25" style="138" bestFit="1" customWidth="1"/>
    <col min="5138" max="5138" width="6.75" style="138" customWidth="1"/>
    <col min="5139" max="5141" width="8.25" style="138" bestFit="1" customWidth="1"/>
    <col min="5142" max="5142" width="6.875" style="138" customWidth="1"/>
    <col min="5143" max="5143" width="5.625" style="138" customWidth="1"/>
    <col min="5144" max="5144" width="6.375" style="138" customWidth="1"/>
    <col min="5145" max="5145" width="5.75" style="138" customWidth="1"/>
    <col min="5146" max="5146" width="9.125" style="138" customWidth="1"/>
    <col min="5147" max="5147" width="6" style="138" customWidth="1"/>
    <col min="5148" max="5158" width="6.625" style="138" customWidth="1"/>
    <col min="5159" max="5159" width="6.5" style="138" customWidth="1"/>
    <col min="5160" max="5160" width="5.25" style="138" customWidth="1"/>
    <col min="5161" max="5161" width="6.375" style="138" customWidth="1"/>
    <col min="5162" max="5162" width="10.125" style="138" customWidth="1"/>
    <col min="5163" max="5163" width="7.5" style="138" customWidth="1"/>
    <col min="5164" max="5164" width="6.125" style="138" customWidth="1"/>
    <col min="5165" max="5165" width="8.625" style="138" customWidth="1"/>
    <col min="5166" max="5166" width="5.75" style="138" customWidth="1"/>
    <col min="5167" max="5167" width="9.375" style="138" customWidth="1"/>
    <col min="5168" max="5168" width="6.125" style="138" customWidth="1"/>
    <col min="5169" max="5169" width="9.125" style="138" customWidth="1"/>
    <col min="5170" max="5170" width="5" style="138" customWidth="1"/>
    <col min="5171" max="5171" width="5.125" style="138" customWidth="1"/>
    <col min="5172" max="5172" width="3.5" style="138" customWidth="1"/>
    <col min="5173" max="5173" width="5.5" style="138" customWidth="1"/>
    <col min="5174" max="5175" width="9.625" style="138"/>
    <col min="5176" max="5176" width="5.875" style="138" customWidth="1"/>
    <col min="5177" max="5376" width="9.625" style="138"/>
    <col min="5377" max="5377" width="6.625" style="138" customWidth="1"/>
    <col min="5378" max="5378" width="7.875" style="138" customWidth="1"/>
    <col min="5379" max="5379" width="5.375" style="138" customWidth="1"/>
    <col min="5380" max="5380" width="5.75" style="138" customWidth="1"/>
    <col min="5381" max="5381" width="6.75" style="138" customWidth="1"/>
    <col min="5382" max="5382" width="7.5" style="138" customWidth="1"/>
    <col min="5383" max="5383" width="7.625" style="138" customWidth="1"/>
    <col min="5384" max="5384" width="7.875" style="138" customWidth="1"/>
    <col min="5385" max="5385" width="7.625" style="138" customWidth="1"/>
    <col min="5386" max="5386" width="8.125" style="138" customWidth="1"/>
    <col min="5387" max="5387" width="7.75" style="138" customWidth="1"/>
    <col min="5388" max="5389" width="8.125" style="138" customWidth="1"/>
    <col min="5390" max="5390" width="7.75" style="138" customWidth="1"/>
    <col min="5391" max="5393" width="8.25" style="138" bestFit="1" customWidth="1"/>
    <col min="5394" max="5394" width="6.75" style="138" customWidth="1"/>
    <col min="5395" max="5397" width="8.25" style="138" bestFit="1" customWidth="1"/>
    <col min="5398" max="5398" width="6.875" style="138" customWidth="1"/>
    <col min="5399" max="5399" width="5.625" style="138" customWidth="1"/>
    <col min="5400" max="5400" width="6.375" style="138" customWidth="1"/>
    <col min="5401" max="5401" width="5.75" style="138" customWidth="1"/>
    <col min="5402" max="5402" width="9.125" style="138" customWidth="1"/>
    <col min="5403" max="5403" width="6" style="138" customWidth="1"/>
    <col min="5404" max="5414" width="6.625" style="138" customWidth="1"/>
    <col min="5415" max="5415" width="6.5" style="138" customWidth="1"/>
    <col min="5416" max="5416" width="5.25" style="138" customWidth="1"/>
    <col min="5417" max="5417" width="6.375" style="138" customWidth="1"/>
    <col min="5418" max="5418" width="10.125" style="138" customWidth="1"/>
    <col min="5419" max="5419" width="7.5" style="138" customWidth="1"/>
    <col min="5420" max="5420" width="6.125" style="138" customWidth="1"/>
    <col min="5421" max="5421" width="8.625" style="138" customWidth="1"/>
    <col min="5422" max="5422" width="5.75" style="138" customWidth="1"/>
    <col min="5423" max="5423" width="9.375" style="138" customWidth="1"/>
    <col min="5424" max="5424" width="6.125" style="138" customWidth="1"/>
    <col min="5425" max="5425" width="9.125" style="138" customWidth="1"/>
    <col min="5426" max="5426" width="5" style="138" customWidth="1"/>
    <col min="5427" max="5427" width="5.125" style="138" customWidth="1"/>
    <col min="5428" max="5428" width="3.5" style="138" customWidth="1"/>
    <col min="5429" max="5429" width="5.5" style="138" customWidth="1"/>
    <col min="5430" max="5431" width="9.625" style="138"/>
    <col min="5432" max="5432" width="5.875" style="138" customWidth="1"/>
    <col min="5433" max="5632" width="9.625" style="138"/>
    <col min="5633" max="5633" width="6.625" style="138" customWidth="1"/>
    <col min="5634" max="5634" width="7.875" style="138" customWidth="1"/>
    <col min="5635" max="5635" width="5.375" style="138" customWidth="1"/>
    <col min="5636" max="5636" width="5.75" style="138" customWidth="1"/>
    <col min="5637" max="5637" width="6.75" style="138" customWidth="1"/>
    <col min="5638" max="5638" width="7.5" style="138" customWidth="1"/>
    <col min="5639" max="5639" width="7.625" style="138" customWidth="1"/>
    <col min="5640" max="5640" width="7.875" style="138" customWidth="1"/>
    <col min="5641" max="5641" width="7.625" style="138" customWidth="1"/>
    <col min="5642" max="5642" width="8.125" style="138" customWidth="1"/>
    <col min="5643" max="5643" width="7.75" style="138" customWidth="1"/>
    <col min="5644" max="5645" width="8.125" style="138" customWidth="1"/>
    <col min="5646" max="5646" width="7.75" style="138" customWidth="1"/>
    <col min="5647" max="5649" width="8.25" style="138" bestFit="1" customWidth="1"/>
    <col min="5650" max="5650" width="6.75" style="138" customWidth="1"/>
    <col min="5651" max="5653" width="8.25" style="138" bestFit="1" customWidth="1"/>
    <col min="5654" max="5654" width="6.875" style="138" customWidth="1"/>
    <col min="5655" max="5655" width="5.625" style="138" customWidth="1"/>
    <col min="5656" max="5656" width="6.375" style="138" customWidth="1"/>
    <col min="5657" max="5657" width="5.75" style="138" customWidth="1"/>
    <col min="5658" max="5658" width="9.125" style="138" customWidth="1"/>
    <col min="5659" max="5659" width="6" style="138" customWidth="1"/>
    <col min="5660" max="5670" width="6.625" style="138" customWidth="1"/>
    <col min="5671" max="5671" width="6.5" style="138" customWidth="1"/>
    <col min="5672" max="5672" width="5.25" style="138" customWidth="1"/>
    <col min="5673" max="5673" width="6.375" style="138" customWidth="1"/>
    <col min="5674" max="5674" width="10.125" style="138" customWidth="1"/>
    <col min="5675" max="5675" width="7.5" style="138" customWidth="1"/>
    <col min="5676" max="5676" width="6.125" style="138" customWidth="1"/>
    <col min="5677" max="5677" width="8.625" style="138" customWidth="1"/>
    <col min="5678" max="5678" width="5.75" style="138" customWidth="1"/>
    <col min="5679" max="5679" width="9.375" style="138" customWidth="1"/>
    <col min="5680" max="5680" width="6.125" style="138" customWidth="1"/>
    <col min="5681" max="5681" width="9.125" style="138" customWidth="1"/>
    <col min="5682" max="5682" width="5" style="138" customWidth="1"/>
    <col min="5683" max="5683" width="5.125" style="138" customWidth="1"/>
    <col min="5684" max="5684" width="3.5" style="138" customWidth="1"/>
    <col min="5685" max="5685" width="5.5" style="138" customWidth="1"/>
    <col min="5686" max="5687" width="9.625" style="138"/>
    <col min="5688" max="5688" width="5.875" style="138" customWidth="1"/>
    <col min="5689" max="5888" width="9.625" style="138"/>
    <col min="5889" max="5889" width="6.625" style="138" customWidth="1"/>
    <col min="5890" max="5890" width="7.875" style="138" customWidth="1"/>
    <col min="5891" max="5891" width="5.375" style="138" customWidth="1"/>
    <col min="5892" max="5892" width="5.75" style="138" customWidth="1"/>
    <col min="5893" max="5893" width="6.75" style="138" customWidth="1"/>
    <col min="5894" max="5894" width="7.5" style="138" customWidth="1"/>
    <col min="5895" max="5895" width="7.625" style="138" customWidth="1"/>
    <col min="5896" max="5896" width="7.875" style="138" customWidth="1"/>
    <col min="5897" max="5897" width="7.625" style="138" customWidth="1"/>
    <col min="5898" max="5898" width="8.125" style="138" customWidth="1"/>
    <col min="5899" max="5899" width="7.75" style="138" customWidth="1"/>
    <col min="5900" max="5901" width="8.125" style="138" customWidth="1"/>
    <col min="5902" max="5902" width="7.75" style="138" customWidth="1"/>
    <col min="5903" max="5905" width="8.25" style="138" bestFit="1" customWidth="1"/>
    <col min="5906" max="5906" width="6.75" style="138" customWidth="1"/>
    <col min="5907" max="5909" width="8.25" style="138" bestFit="1" customWidth="1"/>
    <col min="5910" max="5910" width="6.875" style="138" customWidth="1"/>
    <col min="5911" max="5911" width="5.625" style="138" customWidth="1"/>
    <col min="5912" max="5912" width="6.375" style="138" customWidth="1"/>
    <col min="5913" max="5913" width="5.75" style="138" customWidth="1"/>
    <col min="5914" max="5914" width="9.125" style="138" customWidth="1"/>
    <col min="5915" max="5915" width="6" style="138" customWidth="1"/>
    <col min="5916" max="5926" width="6.625" style="138" customWidth="1"/>
    <col min="5927" max="5927" width="6.5" style="138" customWidth="1"/>
    <col min="5928" max="5928" width="5.25" style="138" customWidth="1"/>
    <col min="5929" max="5929" width="6.375" style="138" customWidth="1"/>
    <col min="5930" max="5930" width="10.125" style="138" customWidth="1"/>
    <col min="5931" max="5931" width="7.5" style="138" customWidth="1"/>
    <col min="5932" max="5932" width="6.125" style="138" customWidth="1"/>
    <col min="5933" max="5933" width="8.625" style="138" customWidth="1"/>
    <col min="5934" max="5934" width="5.75" style="138" customWidth="1"/>
    <col min="5935" max="5935" width="9.375" style="138" customWidth="1"/>
    <col min="5936" max="5936" width="6.125" style="138" customWidth="1"/>
    <col min="5937" max="5937" width="9.125" style="138" customWidth="1"/>
    <col min="5938" max="5938" width="5" style="138" customWidth="1"/>
    <col min="5939" max="5939" width="5.125" style="138" customWidth="1"/>
    <col min="5940" max="5940" width="3.5" style="138" customWidth="1"/>
    <col min="5941" max="5941" width="5.5" style="138" customWidth="1"/>
    <col min="5942" max="5943" width="9.625" style="138"/>
    <col min="5944" max="5944" width="5.875" style="138" customWidth="1"/>
    <col min="5945" max="6144" width="9.625" style="138"/>
    <col min="6145" max="6145" width="6.625" style="138" customWidth="1"/>
    <col min="6146" max="6146" width="7.875" style="138" customWidth="1"/>
    <col min="6147" max="6147" width="5.375" style="138" customWidth="1"/>
    <col min="6148" max="6148" width="5.75" style="138" customWidth="1"/>
    <col min="6149" max="6149" width="6.75" style="138" customWidth="1"/>
    <col min="6150" max="6150" width="7.5" style="138" customWidth="1"/>
    <col min="6151" max="6151" width="7.625" style="138" customWidth="1"/>
    <col min="6152" max="6152" width="7.875" style="138" customWidth="1"/>
    <col min="6153" max="6153" width="7.625" style="138" customWidth="1"/>
    <col min="6154" max="6154" width="8.125" style="138" customWidth="1"/>
    <col min="6155" max="6155" width="7.75" style="138" customWidth="1"/>
    <col min="6156" max="6157" width="8.125" style="138" customWidth="1"/>
    <col min="6158" max="6158" width="7.75" style="138" customWidth="1"/>
    <col min="6159" max="6161" width="8.25" style="138" bestFit="1" customWidth="1"/>
    <col min="6162" max="6162" width="6.75" style="138" customWidth="1"/>
    <col min="6163" max="6165" width="8.25" style="138" bestFit="1" customWidth="1"/>
    <col min="6166" max="6166" width="6.875" style="138" customWidth="1"/>
    <col min="6167" max="6167" width="5.625" style="138" customWidth="1"/>
    <col min="6168" max="6168" width="6.375" style="138" customWidth="1"/>
    <col min="6169" max="6169" width="5.75" style="138" customWidth="1"/>
    <col min="6170" max="6170" width="9.125" style="138" customWidth="1"/>
    <col min="6171" max="6171" width="6" style="138" customWidth="1"/>
    <col min="6172" max="6182" width="6.625" style="138" customWidth="1"/>
    <col min="6183" max="6183" width="6.5" style="138" customWidth="1"/>
    <col min="6184" max="6184" width="5.25" style="138" customWidth="1"/>
    <col min="6185" max="6185" width="6.375" style="138" customWidth="1"/>
    <col min="6186" max="6186" width="10.125" style="138" customWidth="1"/>
    <col min="6187" max="6187" width="7.5" style="138" customWidth="1"/>
    <col min="6188" max="6188" width="6.125" style="138" customWidth="1"/>
    <col min="6189" max="6189" width="8.625" style="138" customWidth="1"/>
    <col min="6190" max="6190" width="5.75" style="138" customWidth="1"/>
    <col min="6191" max="6191" width="9.375" style="138" customWidth="1"/>
    <col min="6192" max="6192" width="6.125" style="138" customWidth="1"/>
    <col min="6193" max="6193" width="9.125" style="138" customWidth="1"/>
    <col min="6194" max="6194" width="5" style="138" customWidth="1"/>
    <col min="6195" max="6195" width="5.125" style="138" customWidth="1"/>
    <col min="6196" max="6196" width="3.5" style="138" customWidth="1"/>
    <col min="6197" max="6197" width="5.5" style="138" customWidth="1"/>
    <col min="6198" max="6199" width="9.625" style="138"/>
    <col min="6200" max="6200" width="5.875" style="138" customWidth="1"/>
    <col min="6201" max="6400" width="9.625" style="138"/>
    <col min="6401" max="6401" width="6.625" style="138" customWidth="1"/>
    <col min="6402" max="6402" width="7.875" style="138" customWidth="1"/>
    <col min="6403" max="6403" width="5.375" style="138" customWidth="1"/>
    <col min="6404" max="6404" width="5.75" style="138" customWidth="1"/>
    <col min="6405" max="6405" width="6.75" style="138" customWidth="1"/>
    <col min="6406" max="6406" width="7.5" style="138" customWidth="1"/>
    <col min="6407" max="6407" width="7.625" style="138" customWidth="1"/>
    <col min="6408" max="6408" width="7.875" style="138" customWidth="1"/>
    <col min="6409" max="6409" width="7.625" style="138" customWidth="1"/>
    <col min="6410" max="6410" width="8.125" style="138" customWidth="1"/>
    <col min="6411" max="6411" width="7.75" style="138" customWidth="1"/>
    <col min="6412" max="6413" width="8.125" style="138" customWidth="1"/>
    <col min="6414" max="6414" width="7.75" style="138" customWidth="1"/>
    <col min="6415" max="6417" width="8.25" style="138" bestFit="1" customWidth="1"/>
    <col min="6418" max="6418" width="6.75" style="138" customWidth="1"/>
    <col min="6419" max="6421" width="8.25" style="138" bestFit="1" customWidth="1"/>
    <col min="6422" max="6422" width="6.875" style="138" customWidth="1"/>
    <col min="6423" max="6423" width="5.625" style="138" customWidth="1"/>
    <col min="6424" max="6424" width="6.375" style="138" customWidth="1"/>
    <col min="6425" max="6425" width="5.75" style="138" customWidth="1"/>
    <col min="6426" max="6426" width="9.125" style="138" customWidth="1"/>
    <col min="6427" max="6427" width="6" style="138" customWidth="1"/>
    <col min="6428" max="6438" width="6.625" style="138" customWidth="1"/>
    <col min="6439" max="6439" width="6.5" style="138" customWidth="1"/>
    <col min="6440" max="6440" width="5.25" style="138" customWidth="1"/>
    <col min="6441" max="6441" width="6.375" style="138" customWidth="1"/>
    <col min="6442" max="6442" width="10.125" style="138" customWidth="1"/>
    <col min="6443" max="6443" width="7.5" style="138" customWidth="1"/>
    <col min="6444" max="6444" width="6.125" style="138" customWidth="1"/>
    <col min="6445" max="6445" width="8.625" style="138" customWidth="1"/>
    <col min="6446" max="6446" width="5.75" style="138" customWidth="1"/>
    <col min="6447" max="6447" width="9.375" style="138" customWidth="1"/>
    <col min="6448" max="6448" width="6.125" style="138" customWidth="1"/>
    <col min="6449" max="6449" width="9.125" style="138" customWidth="1"/>
    <col min="6450" max="6450" width="5" style="138" customWidth="1"/>
    <col min="6451" max="6451" width="5.125" style="138" customWidth="1"/>
    <col min="6452" max="6452" width="3.5" style="138" customWidth="1"/>
    <col min="6453" max="6453" width="5.5" style="138" customWidth="1"/>
    <col min="6454" max="6455" width="9.625" style="138"/>
    <col min="6456" max="6456" width="5.875" style="138" customWidth="1"/>
    <col min="6457" max="6656" width="9.625" style="138"/>
    <col min="6657" max="6657" width="6.625" style="138" customWidth="1"/>
    <col min="6658" max="6658" width="7.875" style="138" customWidth="1"/>
    <col min="6659" max="6659" width="5.375" style="138" customWidth="1"/>
    <col min="6660" max="6660" width="5.75" style="138" customWidth="1"/>
    <col min="6661" max="6661" width="6.75" style="138" customWidth="1"/>
    <col min="6662" max="6662" width="7.5" style="138" customWidth="1"/>
    <col min="6663" max="6663" width="7.625" style="138" customWidth="1"/>
    <col min="6664" max="6664" width="7.875" style="138" customWidth="1"/>
    <col min="6665" max="6665" width="7.625" style="138" customWidth="1"/>
    <col min="6666" max="6666" width="8.125" style="138" customWidth="1"/>
    <col min="6667" max="6667" width="7.75" style="138" customWidth="1"/>
    <col min="6668" max="6669" width="8.125" style="138" customWidth="1"/>
    <col min="6670" max="6670" width="7.75" style="138" customWidth="1"/>
    <col min="6671" max="6673" width="8.25" style="138" bestFit="1" customWidth="1"/>
    <col min="6674" max="6674" width="6.75" style="138" customWidth="1"/>
    <col min="6675" max="6677" width="8.25" style="138" bestFit="1" customWidth="1"/>
    <col min="6678" max="6678" width="6.875" style="138" customWidth="1"/>
    <col min="6679" max="6679" width="5.625" style="138" customWidth="1"/>
    <col min="6680" max="6680" width="6.375" style="138" customWidth="1"/>
    <col min="6681" max="6681" width="5.75" style="138" customWidth="1"/>
    <col min="6682" max="6682" width="9.125" style="138" customWidth="1"/>
    <col min="6683" max="6683" width="6" style="138" customWidth="1"/>
    <col min="6684" max="6694" width="6.625" style="138" customWidth="1"/>
    <col min="6695" max="6695" width="6.5" style="138" customWidth="1"/>
    <col min="6696" max="6696" width="5.25" style="138" customWidth="1"/>
    <col min="6697" max="6697" width="6.375" style="138" customWidth="1"/>
    <col min="6698" max="6698" width="10.125" style="138" customWidth="1"/>
    <col min="6699" max="6699" width="7.5" style="138" customWidth="1"/>
    <col min="6700" max="6700" width="6.125" style="138" customWidth="1"/>
    <col min="6701" max="6701" width="8.625" style="138" customWidth="1"/>
    <col min="6702" max="6702" width="5.75" style="138" customWidth="1"/>
    <col min="6703" max="6703" width="9.375" style="138" customWidth="1"/>
    <col min="6704" max="6704" width="6.125" style="138" customWidth="1"/>
    <col min="6705" max="6705" width="9.125" style="138" customWidth="1"/>
    <col min="6706" max="6706" width="5" style="138" customWidth="1"/>
    <col min="6707" max="6707" width="5.125" style="138" customWidth="1"/>
    <col min="6708" max="6708" width="3.5" style="138" customWidth="1"/>
    <col min="6709" max="6709" width="5.5" style="138" customWidth="1"/>
    <col min="6710" max="6711" width="9.625" style="138"/>
    <col min="6712" max="6712" width="5.875" style="138" customWidth="1"/>
    <col min="6713" max="6912" width="9.625" style="138"/>
    <col min="6913" max="6913" width="6.625" style="138" customWidth="1"/>
    <col min="6914" max="6914" width="7.875" style="138" customWidth="1"/>
    <col min="6915" max="6915" width="5.375" style="138" customWidth="1"/>
    <col min="6916" max="6916" width="5.75" style="138" customWidth="1"/>
    <col min="6917" max="6917" width="6.75" style="138" customWidth="1"/>
    <col min="6918" max="6918" width="7.5" style="138" customWidth="1"/>
    <col min="6919" max="6919" width="7.625" style="138" customWidth="1"/>
    <col min="6920" max="6920" width="7.875" style="138" customWidth="1"/>
    <col min="6921" max="6921" width="7.625" style="138" customWidth="1"/>
    <col min="6922" max="6922" width="8.125" style="138" customWidth="1"/>
    <col min="6923" max="6923" width="7.75" style="138" customWidth="1"/>
    <col min="6924" max="6925" width="8.125" style="138" customWidth="1"/>
    <col min="6926" max="6926" width="7.75" style="138" customWidth="1"/>
    <col min="6927" max="6929" width="8.25" style="138" bestFit="1" customWidth="1"/>
    <col min="6930" max="6930" width="6.75" style="138" customWidth="1"/>
    <col min="6931" max="6933" width="8.25" style="138" bestFit="1" customWidth="1"/>
    <col min="6934" max="6934" width="6.875" style="138" customWidth="1"/>
    <col min="6935" max="6935" width="5.625" style="138" customWidth="1"/>
    <col min="6936" max="6936" width="6.375" style="138" customWidth="1"/>
    <col min="6937" max="6937" width="5.75" style="138" customWidth="1"/>
    <col min="6938" max="6938" width="9.125" style="138" customWidth="1"/>
    <col min="6939" max="6939" width="6" style="138" customWidth="1"/>
    <col min="6940" max="6950" width="6.625" style="138" customWidth="1"/>
    <col min="6951" max="6951" width="6.5" style="138" customWidth="1"/>
    <col min="6952" max="6952" width="5.25" style="138" customWidth="1"/>
    <col min="6953" max="6953" width="6.375" style="138" customWidth="1"/>
    <col min="6954" max="6954" width="10.125" style="138" customWidth="1"/>
    <col min="6955" max="6955" width="7.5" style="138" customWidth="1"/>
    <col min="6956" max="6956" width="6.125" style="138" customWidth="1"/>
    <col min="6957" max="6957" width="8.625" style="138" customWidth="1"/>
    <col min="6958" max="6958" width="5.75" style="138" customWidth="1"/>
    <col min="6959" max="6959" width="9.375" style="138" customWidth="1"/>
    <col min="6960" max="6960" width="6.125" style="138" customWidth="1"/>
    <col min="6961" max="6961" width="9.125" style="138" customWidth="1"/>
    <col min="6962" max="6962" width="5" style="138" customWidth="1"/>
    <col min="6963" max="6963" width="5.125" style="138" customWidth="1"/>
    <col min="6964" max="6964" width="3.5" style="138" customWidth="1"/>
    <col min="6965" max="6965" width="5.5" style="138" customWidth="1"/>
    <col min="6966" max="6967" width="9.625" style="138"/>
    <col min="6968" max="6968" width="5.875" style="138" customWidth="1"/>
    <col min="6969" max="7168" width="9.625" style="138"/>
    <col min="7169" max="7169" width="6.625" style="138" customWidth="1"/>
    <col min="7170" max="7170" width="7.875" style="138" customWidth="1"/>
    <col min="7171" max="7171" width="5.375" style="138" customWidth="1"/>
    <col min="7172" max="7172" width="5.75" style="138" customWidth="1"/>
    <col min="7173" max="7173" width="6.75" style="138" customWidth="1"/>
    <col min="7174" max="7174" width="7.5" style="138" customWidth="1"/>
    <col min="7175" max="7175" width="7.625" style="138" customWidth="1"/>
    <col min="7176" max="7176" width="7.875" style="138" customWidth="1"/>
    <col min="7177" max="7177" width="7.625" style="138" customWidth="1"/>
    <col min="7178" max="7178" width="8.125" style="138" customWidth="1"/>
    <col min="7179" max="7179" width="7.75" style="138" customWidth="1"/>
    <col min="7180" max="7181" width="8.125" style="138" customWidth="1"/>
    <col min="7182" max="7182" width="7.75" style="138" customWidth="1"/>
    <col min="7183" max="7185" width="8.25" style="138" bestFit="1" customWidth="1"/>
    <col min="7186" max="7186" width="6.75" style="138" customWidth="1"/>
    <col min="7187" max="7189" width="8.25" style="138" bestFit="1" customWidth="1"/>
    <col min="7190" max="7190" width="6.875" style="138" customWidth="1"/>
    <col min="7191" max="7191" width="5.625" style="138" customWidth="1"/>
    <col min="7192" max="7192" width="6.375" style="138" customWidth="1"/>
    <col min="7193" max="7193" width="5.75" style="138" customWidth="1"/>
    <col min="7194" max="7194" width="9.125" style="138" customWidth="1"/>
    <col min="7195" max="7195" width="6" style="138" customWidth="1"/>
    <col min="7196" max="7206" width="6.625" style="138" customWidth="1"/>
    <col min="7207" max="7207" width="6.5" style="138" customWidth="1"/>
    <col min="7208" max="7208" width="5.25" style="138" customWidth="1"/>
    <col min="7209" max="7209" width="6.375" style="138" customWidth="1"/>
    <col min="7210" max="7210" width="10.125" style="138" customWidth="1"/>
    <col min="7211" max="7211" width="7.5" style="138" customWidth="1"/>
    <col min="7212" max="7212" width="6.125" style="138" customWidth="1"/>
    <col min="7213" max="7213" width="8.625" style="138" customWidth="1"/>
    <col min="7214" max="7214" width="5.75" style="138" customWidth="1"/>
    <col min="7215" max="7215" width="9.375" style="138" customWidth="1"/>
    <col min="7216" max="7216" width="6.125" style="138" customWidth="1"/>
    <col min="7217" max="7217" width="9.125" style="138" customWidth="1"/>
    <col min="7218" max="7218" width="5" style="138" customWidth="1"/>
    <col min="7219" max="7219" width="5.125" style="138" customWidth="1"/>
    <col min="7220" max="7220" width="3.5" style="138" customWidth="1"/>
    <col min="7221" max="7221" width="5.5" style="138" customWidth="1"/>
    <col min="7222" max="7223" width="9.625" style="138"/>
    <col min="7224" max="7224" width="5.875" style="138" customWidth="1"/>
    <col min="7225" max="7424" width="9.625" style="138"/>
    <col min="7425" max="7425" width="6.625" style="138" customWidth="1"/>
    <col min="7426" max="7426" width="7.875" style="138" customWidth="1"/>
    <col min="7427" max="7427" width="5.375" style="138" customWidth="1"/>
    <col min="7428" max="7428" width="5.75" style="138" customWidth="1"/>
    <col min="7429" max="7429" width="6.75" style="138" customWidth="1"/>
    <col min="7430" max="7430" width="7.5" style="138" customWidth="1"/>
    <col min="7431" max="7431" width="7.625" style="138" customWidth="1"/>
    <col min="7432" max="7432" width="7.875" style="138" customWidth="1"/>
    <col min="7433" max="7433" width="7.625" style="138" customWidth="1"/>
    <col min="7434" max="7434" width="8.125" style="138" customWidth="1"/>
    <col min="7435" max="7435" width="7.75" style="138" customWidth="1"/>
    <col min="7436" max="7437" width="8.125" style="138" customWidth="1"/>
    <col min="7438" max="7438" width="7.75" style="138" customWidth="1"/>
    <col min="7439" max="7441" width="8.25" style="138" bestFit="1" customWidth="1"/>
    <col min="7442" max="7442" width="6.75" style="138" customWidth="1"/>
    <col min="7443" max="7445" width="8.25" style="138" bestFit="1" customWidth="1"/>
    <col min="7446" max="7446" width="6.875" style="138" customWidth="1"/>
    <col min="7447" max="7447" width="5.625" style="138" customWidth="1"/>
    <col min="7448" max="7448" width="6.375" style="138" customWidth="1"/>
    <col min="7449" max="7449" width="5.75" style="138" customWidth="1"/>
    <col min="7450" max="7450" width="9.125" style="138" customWidth="1"/>
    <col min="7451" max="7451" width="6" style="138" customWidth="1"/>
    <col min="7452" max="7462" width="6.625" style="138" customWidth="1"/>
    <col min="7463" max="7463" width="6.5" style="138" customWidth="1"/>
    <col min="7464" max="7464" width="5.25" style="138" customWidth="1"/>
    <col min="7465" max="7465" width="6.375" style="138" customWidth="1"/>
    <col min="7466" max="7466" width="10.125" style="138" customWidth="1"/>
    <col min="7467" max="7467" width="7.5" style="138" customWidth="1"/>
    <col min="7468" max="7468" width="6.125" style="138" customWidth="1"/>
    <col min="7469" max="7469" width="8.625" style="138" customWidth="1"/>
    <col min="7470" max="7470" width="5.75" style="138" customWidth="1"/>
    <col min="7471" max="7471" width="9.375" style="138" customWidth="1"/>
    <col min="7472" max="7472" width="6.125" style="138" customWidth="1"/>
    <col min="7473" max="7473" width="9.125" style="138" customWidth="1"/>
    <col min="7474" max="7474" width="5" style="138" customWidth="1"/>
    <col min="7475" max="7475" width="5.125" style="138" customWidth="1"/>
    <col min="7476" max="7476" width="3.5" style="138" customWidth="1"/>
    <col min="7477" max="7477" width="5.5" style="138" customWidth="1"/>
    <col min="7478" max="7479" width="9.625" style="138"/>
    <col min="7480" max="7480" width="5.875" style="138" customWidth="1"/>
    <col min="7481" max="7680" width="9.625" style="138"/>
    <col min="7681" max="7681" width="6.625" style="138" customWidth="1"/>
    <col min="7682" max="7682" width="7.875" style="138" customWidth="1"/>
    <col min="7683" max="7683" width="5.375" style="138" customWidth="1"/>
    <col min="7684" max="7684" width="5.75" style="138" customWidth="1"/>
    <col min="7685" max="7685" width="6.75" style="138" customWidth="1"/>
    <col min="7686" max="7686" width="7.5" style="138" customWidth="1"/>
    <col min="7687" max="7687" width="7.625" style="138" customWidth="1"/>
    <col min="7688" max="7688" width="7.875" style="138" customWidth="1"/>
    <col min="7689" max="7689" width="7.625" style="138" customWidth="1"/>
    <col min="7690" max="7690" width="8.125" style="138" customWidth="1"/>
    <col min="7691" max="7691" width="7.75" style="138" customWidth="1"/>
    <col min="7692" max="7693" width="8.125" style="138" customWidth="1"/>
    <col min="7694" max="7694" width="7.75" style="138" customWidth="1"/>
    <col min="7695" max="7697" width="8.25" style="138" bestFit="1" customWidth="1"/>
    <col min="7698" max="7698" width="6.75" style="138" customWidth="1"/>
    <col min="7699" max="7701" width="8.25" style="138" bestFit="1" customWidth="1"/>
    <col min="7702" max="7702" width="6.875" style="138" customWidth="1"/>
    <col min="7703" max="7703" width="5.625" style="138" customWidth="1"/>
    <col min="7704" max="7704" width="6.375" style="138" customWidth="1"/>
    <col min="7705" max="7705" width="5.75" style="138" customWidth="1"/>
    <col min="7706" max="7706" width="9.125" style="138" customWidth="1"/>
    <col min="7707" max="7707" width="6" style="138" customWidth="1"/>
    <col min="7708" max="7718" width="6.625" style="138" customWidth="1"/>
    <col min="7719" max="7719" width="6.5" style="138" customWidth="1"/>
    <col min="7720" max="7720" width="5.25" style="138" customWidth="1"/>
    <col min="7721" max="7721" width="6.375" style="138" customWidth="1"/>
    <col min="7722" max="7722" width="10.125" style="138" customWidth="1"/>
    <col min="7723" max="7723" width="7.5" style="138" customWidth="1"/>
    <col min="7724" max="7724" width="6.125" style="138" customWidth="1"/>
    <col min="7725" max="7725" width="8.625" style="138" customWidth="1"/>
    <col min="7726" max="7726" width="5.75" style="138" customWidth="1"/>
    <col min="7727" max="7727" width="9.375" style="138" customWidth="1"/>
    <col min="7728" max="7728" width="6.125" style="138" customWidth="1"/>
    <col min="7729" max="7729" width="9.125" style="138" customWidth="1"/>
    <col min="7730" max="7730" width="5" style="138" customWidth="1"/>
    <col min="7731" max="7731" width="5.125" style="138" customWidth="1"/>
    <col min="7732" max="7732" width="3.5" style="138" customWidth="1"/>
    <col min="7733" max="7733" width="5.5" style="138" customWidth="1"/>
    <col min="7734" max="7735" width="9.625" style="138"/>
    <col min="7736" max="7736" width="5.875" style="138" customWidth="1"/>
    <col min="7737" max="7936" width="9.625" style="138"/>
    <col min="7937" max="7937" width="6.625" style="138" customWidth="1"/>
    <col min="7938" max="7938" width="7.875" style="138" customWidth="1"/>
    <col min="7939" max="7939" width="5.375" style="138" customWidth="1"/>
    <col min="7940" max="7940" width="5.75" style="138" customWidth="1"/>
    <col min="7941" max="7941" width="6.75" style="138" customWidth="1"/>
    <col min="7942" max="7942" width="7.5" style="138" customWidth="1"/>
    <col min="7943" max="7943" width="7.625" style="138" customWidth="1"/>
    <col min="7944" max="7944" width="7.875" style="138" customWidth="1"/>
    <col min="7945" max="7945" width="7.625" style="138" customWidth="1"/>
    <col min="7946" max="7946" width="8.125" style="138" customWidth="1"/>
    <col min="7947" max="7947" width="7.75" style="138" customWidth="1"/>
    <col min="7948" max="7949" width="8.125" style="138" customWidth="1"/>
    <col min="7950" max="7950" width="7.75" style="138" customWidth="1"/>
    <col min="7951" max="7953" width="8.25" style="138" bestFit="1" customWidth="1"/>
    <col min="7954" max="7954" width="6.75" style="138" customWidth="1"/>
    <col min="7955" max="7957" width="8.25" style="138" bestFit="1" customWidth="1"/>
    <col min="7958" max="7958" width="6.875" style="138" customWidth="1"/>
    <col min="7959" max="7959" width="5.625" style="138" customWidth="1"/>
    <col min="7960" max="7960" width="6.375" style="138" customWidth="1"/>
    <col min="7961" max="7961" width="5.75" style="138" customWidth="1"/>
    <col min="7962" max="7962" width="9.125" style="138" customWidth="1"/>
    <col min="7963" max="7963" width="6" style="138" customWidth="1"/>
    <col min="7964" max="7974" width="6.625" style="138" customWidth="1"/>
    <col min="7975" max="7975" width="6.5" style="138" customWidth="1"/>
    <col min="7976" max="7976" width="5.25" style="138" customWidth="1"/>
    <col min="7977" max="7977" width="6.375" style="138" customWidth="1"/>
    <col min="7978" max="7978" width="10.125" style="138" customWidth="1"/>
    <col min="7979" max="7979" width="7.5" style="138" customWidth="1"/>
    <col min="7980" max="7980" width="6.125" style="138" customWidth="1"/>
    <col min="7981" max="7981" width="8.625" style="138" customWidth="1"/>
    <col min="7982" max="7982" width="5.75" style="138" customWidth="1"/>
    <col min="7983" max="7983" width="9.375" style="138" customWidth="1"/>
    <col min="7984" max="7984" width="6.125" style="138" customWidth="1"/>
    <col min="7985" max="7985" width="9.125" style="138" customWidth="1"/>
    <col min="7986" max="7986" width="5" style="138" customWidth="1"/>
    <col min="7987" max="7987" width="5.125" style="138" customWidth="1"/>
    <col min="7988" max="7988" width="3.5" style="138" customWidth="1"/>
    <col min="7989" max="7989" width="5.5" style="138" customWidth="1"/>
    <col min="7990" max="7991" width="9.625" style="138"/>
    <col min="7992" max="7992" width="5.875" style="138" customWidth="1"/>
    <col min="7993" max="8192" width="9.625" style="138"/>
    <col min="8193" max="8193" width="6.625" style="138" customWidth="1"/>
    <col min="8194" max="8194" width="7.875" style="138" customWidth="1"/>
    <col min="8195" max="8195" width="5.375" style="138" customWidth="1"/>
    <col min="8196" max="8196" width="5.75" style="138" customWidth="1"/>
    <col min="8197" max="8197" width="6.75" style="138" customWidth="1"/>
    <col min="8198" max="8198" width="7.5" style="138" customWidth="1"/>
    <col min="8199" max="8199" width="7.625" style="138" customWidth="1"/>
    <col min="8200" max="8200" width="7.875" style="138" customWidth="1"/>
    <col min="8201" max="8201" width="7.625" style="138" customWidth="1"/>
    <col min="8202" max="8202" width="8.125" style="138" customWidth="1"/>
    <col min="8203" max="8203" width="7.75" style="138" customWidth="1"/>
    <col min="8204" max="8205" width="8.125" style="138" customWidth="1"/>
    <col min="8206" max="8206" width="7.75" style="138" customWidth="1"/>
    <col min="8207" max="8209" width="8.25" style="138" bestFit="1" customWidth="1"/>
    <col min="8210" max="8210" width="6.75" style="138" customWidth="1"/>
    <col min="8211" max="8213" width="8.25" style="138" bestFit="1" customWidth="1"/>
    <col min="8214" max="8214" width="6.875" style="138" customWidth="1"/>
    <col min="8215" max="8215" width="5.625" style="138" customWidth="1"/>
    <col min="8216" max="8216" width="6.375" style="138" customWidth="1"/>
    <col min="8217" max="8217" width="5.75" style="138" customWidth="1"/>
    <col min="8218" max="8218" width="9.125" style="138" customWidth="1"/>
    <col min="8219" max="8219" width="6" style="138" customWidth="1"/>
    <col min="8220" max="8230" width="6.625" style="138" customWidth="1"/>
    <col min="8231" max="8231" width="6.5" style="138" customWidth="1"/>
    <col min="8232" max="8232" width="5.25" style="138" customWidth="1"/>
    <col min="8233" max="8233" width="6.375" style="138" customWidth="1"/>
    <col min="8234" max="8234" width="10.125" style="138" customWidth="1"/>
    <col min="8235" max="8235" width="7.5" style="138" customWidth="1"/>
    <col min="8236" max="8236" width="6.125" style="138" customWidth="1"/>
    <col min="8237" max="8237" width="8.625" style="138" customWidth="1"/>
    <col min="8238" max="8238" width="5.75" style="138" customWidth="1"/>
    <col min="8239" max="8239" width="9.375" style="138" customWidth="1"/>
    <col min="8240" max="8240" width="6.125" style="138" customWidth="1"/>
    <col min="8241" max="8241" width="9.125" style="138" customWidth="1"/>
    <col min="8242" max="8242" width="5" style="138" customWidth="1"/>
    <col min="8243" max="8243" width="5.125" style="138" customWidth="1"/>
    <col min="8244" max="8244" width="3.5" style="138" customWidth="1"/>
    <col min="8245" max="8245" width="5.5" style="138" customWidth="1"/>
    <col min="8246" max="8247" width="9.625" style="138"/>
    <col min="8248" max="8248" width="5.875" style="138" customWidth="1"/>
    <col min="8249" max="8448" width="9.625" style="138"/>
    <col min="8449" max="8449" width="6.625" style="138" customWidth="1"/>
    <col min="8450" max="8450" width="7.875" style="138" customWidth="1"/>
    <col min="8451" max="8451" width="5.375" style="138" customWidth="1"/>
    <col min="8452" max="8452" width="5.75" style="138" customWidth="1"/>
    <col min="8453" max="8453" width="6.75" style="138" customWidth="1"/>
    <col min="8454" max="8454" width="7.5" style="138" customWidth="1"/>
    <col min="8455" max="8455" width="7.625" style="138" customWidth="1"/>
    <col min="8456" max="8456" width="7.875" style="138" customWidth="1"/>
    <col min="8457" max="8457" width="7.625" style="138" customWidth="1"/>
    <col min="8458" max="8458" width="8.125" style="138" customWidth="1"/>
    <col min="8459" max="8459" width="7.75" style="138" customWidth="1"/>
    <col min="8460" max="8461" width="8.125" style="138" customWidth="1"/>
    <col min="8462" max="8462" width="7.75" style="138" customWidth="1"/>
    <col min="8463" max="8465" width="8.25" style="138" bestFit="1" customWidth="1"/>
    <col min="8466" max="8466" width="6.75" style="138" customWidth="1"/>
    <col min="8467" max="8469" width="8.25" style="138" bestFit="1" customWidth="1"/>
    <col min="8470" max="8470" width="6.875" style="138" customWidth="1"/>
    <col min="8471" max="8471" width="5.625" style="138" customWidth="1"/>
    <col min="8472" max="8472" width="6.375" style="138" customWidth="1"/>
    <col min="8473" max="8473" width="5.75" style="138" customWidth="1"/>
    <col min="8474" max="8474" width="9.125" style="138" customWidth="1"/>
    <col min="8475" max="8475" width="6" style="138" customWidth="1"/>
    <col min="8476" max="8486" width="6.625" style="138" customWidth="1"/>
    <col min="8487" max="8487" width="6.5" style="138" customWidth="1"/>
    <col min="8488" max="8488" width="5.25" style="138" customWidth="1"/>
    <col min="8489" max="8489" width="6.375" style="138" customWidth="1"/>
    <col min="8490" max="8490" width="10.125" style="138" customWidth="1"/>
    <col min="8491" max="8491" width="7.5" style="138" customWidth="1"/>
    <col min="8492" max="8492" width="6.125" style="138" customWidth="1"/>
    <col min="8493" max="8493" width="8.625" style="138" customWidth="1"/>
    <col min="8494" max="8494" width="5.75" style="138" customWidth="1"/>
    <col min="8495" max="8495" width="9.375" style="138" customWidth="1"/>
    <col min="8496" max="8496" width="6.125" style="138" customWidth="1"/>
    <col min="8497" max="8497" width="9.125" style="138" customWidth="1"/>
    <col min="8498" max="8498" width="5" style="138" customWidth="1"/>
    <col min="8499" max="8499" width="5.125" style="138" customWidth="1"/>
    <col min="8500" max="8500" width="3.5" style="138" customWidth="1"/>
    <col min="8501" max="8501" width="5.5" style="138" customWidth="1"/>
    <col min="8502" max="8503" width="9.625" style="138"/>
    <col min="8504" max="8504" width="5.875" style="138" customWidth="1"/>
    <col min="8505" max="8704" width="9.625" style="138"/>
    <col min="8705" max="8705" width="6.625" style="138" customWidth="1"/>
    <col min="8706" max="8706" width="7.875" style="138" customWidth="1"/>
    <col min="8707" max="8707" width="5.375" style="138" customWidth="1"/>
    <col min="8708" max="8708" width="5.75" style="138" customWidth="1"/>
    <col min="8709" max="8709" width="6.75" style="138" customWidth="1"/>
    <col min="8710" max="8710" width="7.5" style="138" customWidth="1"/>
    <col min="8711" max="8711" width="7.625" style="138" customWidth="1"/>
    <col min="8712" max="8712" width="7.875" style="138" customWidth="1"/>
    <col min="8713" max="8713" width="7.625" style="138" customWidth="1"/>
    <col min="8714" max="8714" width="8.125" style="138" customWidth="1"/>
    <col min="8715" max="8715" width="7.75" style="138" customWidth="1"/>
    <col min="8716" max="8717" width="8.125" style="138" customWidth="1"/>
    <col min="8718" max="8718" width="7.75" style="138" customWidth="1"/>
    <col min="8719" max="8721" width="8.25" style="138" bestFit="1" customWidth="1"/>
    <col min="8722" max="8722" width="6.75" style="138" customWidth="1"/>
    <col min="8723" max="8725" width="8.25" style="138" bestFit="1" customWidth="1"/>
    <col min="8726" max="8726" width="6.875" style="138" customWidth="1"/>
    <col min="8727" max="8727" width="5.625" style="138" customWidth="1"/>
    <col min="8728" max="8728" width="6.375" style="138" customWidth="1"/>
    <col min="8729" max="8729" width="5.75" style="138" customWidth="1"/>
    <col min="8730" max="8730" width="9.125" style="138" customWidth="1"/>
    <col min="8731" max="8731" width="6" style="138" customWidth="1"/>
    <col min="8732" max="8742" width="6.625" style="138" customWidth="1"/>
    <col min="8743" max="8743" width="6.5" style="138" customWidth="1"/>
    <col min="8744" max="8744" width="5.25" style="138" customWidth="1"/>
    <col min="8745" max="8745" width="6.375" style="138" customWidth="1"/>
    <col min="8746" max="8746" width="10.125" style="138" customWidth="1"/>
    <col min="8747" max="8747" width="7.5" style="138" customWidth="1"/>
    <col min="8748" max="8748" width="6.125" style="138" customWidth="1"/>
    <col min="8749" max="8749" width="8.625" style="138" customWidth="1"/>
    <col min="8750" max="8750" width="5.75" style="138" customWidth="1"/>
    <col min="8751" max="8751" width="9.375" style="138" customWidth="1"/>
    <col min="8752" max="8752" width="6.125" style="138" customWidth="1"/>
    <col min="8753" max="8753" width="9.125" style="138" customWidth="1"/>
    <col min="8754" max="8754" width="5" style="138" customWidth="1"/>
    <col min="8755" max="8755" width="5.125" style="138" customWidth="1"/>
    <col min="8756" max="8756" width="3.5" style="138" customWidth="1"/>
    <col min="8757" max="8757" width="5.5" style="138" customWidth="1"/>
    <col min="8758" max="8759" width="9.625" style="138"/>
    <col min="8760" max="8760" width="5.875" style="138" customWidth="1"/>
    <col min="8761" max="8960" width="9.625" style="138"/>
    <col min="8961" max="8961" width="6.625" style="138" customWidth="1"/>
    <col min="8962" max="8962" width="7.875" style="138" customWidth="1"/>
    <col min="8963" max="8963" width="5.375" style="138" customWidth="1"/>
    <col min="8964" max="8964" width="5.75" style="138" customWidth="1"/>
    <col min="8965" max="8965" width="6.75" style="138" customWidth="1"/>
    <col min="8966" max="8966" width="7.5" style="138" customWidth="1"/>
    <col min="8967" max="8967" width="7.625" style="138" customWidth="1"/>
    <col min="8968" max="8968" width="7.875" style="138" customWidth="1"/>
    <col min="8969" max="8969" width="7.625" style="138" customWidth="1"/>
    <col min="8970" max="8970" width="8.125" style="138" customWidth="1"/>
    <col min="8971" max="8971" width="7.75" style="138" customWidth="1"/>
    <col min="8972" max="8973" width="8.125" style="138" customWidth="1"/>
    <col min="8974" max="8974" width="7.75" style="138" customWidth="1"/>
    <col min="8975" max="8977" width="8.25" style="138" bestFit="1" customWidth="1"/>
    <col min="8978" max="8978" width="6.75" style="138" customWidth="1"/>
    <col min="8979" max="8981" width="8.25" style="138" bestFit="1" customWidth="1"/>
    <col min="8982" max="8982" width="6.875" style="138" customWidth="1"/>
    <col min="8983" max="8983" width="5.625" style="138" customWidth="1"/>
    <col min="8984" max="8984" width="6.375" style="138" customWidth="1"/>
    <col min="8985" max="8985" width="5.75" style="138" customWidth="1"/>
    <col min="8986" max="8986" width="9.125" style="138" customWidth="1"/>
    <col min="8987" max="8987" width="6" style="138" customWidth="1"/>
    <col min="8988" max="8998" width="6.625" style="138" customWidth="1"/>
    <col min="8999" max="8999" width="6.5" style="138" customWidth="1"/>
    <col min="9000" max="9000" width="5.25" style="138" customWidth="1"/>
    <col min="9001" max="9001" width="6.375" style="138" customWidth="1"/>
    <col min="9002" max="9002" width="10.125" style="138" customWidth="1"/>
    <col min="9003" max="9003" width="7.5" style="138" customWidth="1"/>
    <col min="9004" max="9004" width="6.125" style="138" customWidth="1"/>
    <col min="9005" max="9005" width="8.625" style="138" customWidth="1"/>
    <col min="9006" max="9006" width="5.75" style="138" customWidth="1"/>
    <col min="9007" max="9007" width="9.375" style="138" customWidth="1"/>
    <col min="9008" max="9008" width="6.125" style="138" customWidth="1"/>
    <col min="9009" max="9009" width="9.125" style="138" customWidth="1"/>
    <col min="9010" max="9010" width="5" style="138" customWidth="1"/>
    <col min="9011" max="9011" width="5.125" style="138" customWidth="1"/>
    <col min="9012" max="9012" width="3.5" style="138" customWidth="1"/>
    <col min="9013" max="9013" width="5.5" style="138" customWidth="1"/>
    <col min="9014" max="9015" width="9.625" style="138"/>
    <col min="9016" max="9016" width="5.875" style="138" customWidth="1"/>
    <col min="9017" max="9216" width="9.625" style="138"/>
    <col min="9217" max="9217" width="6.625" style="138" customWidth="1"/>
    <col min="9218" max="9218" width="7.875" style="138" customWidth="1"/>
    <col min="9219" max="9219" width="5.375" style="138" customWidth="1"/>
    <col min="9220" max="9220" width="5.75" style="138" customWidth="1"/>
    <col min="9221" max="9221" width="6.75" style="138" customWidth="1"/>
    <col min="9222" max="9222" width="7.5" style="138" customWidth="1"/>
    <col min="9223" max="9223" width="7.625" style="138" customWidth="1"/>
    <col min="9224" max="9224" width="7.875" style="138" customWidth="1"/>
    <col min="9225" max="9225" width="7.625" style="138" customWidth="1"/>
    <col min="9226" max="9226" width="8.125" style="138" customWidth="1"/>
    <col min="9227" max="9227" width="7.75" style="138" customWidth="1"/>
    <col min="9228" max="9229" width="8.125" style="138" customWidth="1"/>
    <col min="9230" max="9230" width="7.75" style="138" customWidth="1"/>
    <col min="9231" max="9233" width="8.25" style="138" bestFit="1" customWidth="1"/>
    <col min="9234" max="9234" width="6.75" style="138" customWidth="1"/>
    <col min="9235" max="9237" width="8.25" style="138" bestFit="1" customWidth="1"/>
    <col min="9238" max="9238" width="6.875" style="138" customWidth="1"/>
    <col min="9239" max="9239" width="5.625" style="138" customWidth="1"/>
    <col min="9240" max="9240" width="6.375" style="138" customWidth="1"/>
    <col min="9241" max="9241" width="5.75" style="138" customWidth="1"/>
    <col min="9242" max="9242" width="9.125" style="138" customWidth="1"/>
    <col min="9243" max="9243" width="6" style="138" customWidth="1"/>
    <col min="9244" max="9254" width="6.625" style="138" customWidth="1"/>
    <col min="9255" max="9255" width="6.5" style="138" customWidth="1"/>
    <col min="9256" max="9256" width="5.25" style="138" customWidth="1"/>
    <col min="9257" max="9257" width="6.375" style="138" customWidth="1"/>
    <col min="9258" max="9258" width="10.125" style="138" customWidth="1"/>
    <col min="9259" max="9259" width="7.5" style="138" customWidth="1"/>
    <col min="9260" max="9260" width="6.125" style="138" customWidth="1"/>
    <col min="9261" max="9261" width="8.625" style="138" customWidth="1"/>
    <col min="9262" max="9262" width="5.75" style="138" customWidth="1"/>
    <col min="9263" max="9263" width="9.375" style="138" customWidth="1"/>
    <col min="9264" max="9264" width="6.125" style="138" customWidth="1"/>
    <col min="9265" max="9265" width="9.125" style="138" customWidth="1"/>
    <col min="9266" max="9266" width="5" style="138" customWidth="1"/>
    <col min="9267" max="9267" width="5.125" style="138" customWidth="1"/>
    <col min="9268" max="9268" width="3.5" style="138" customWidth="1"/>
    <col min="9269" max="9269" width="5.5" style="138" customWidth="1"/>
    <col min="9270" max="9271" width="9.625" style="138"/>
    <col min="9272" max="9272" width="5.875" style="138" customWidth="1"/>
    <col min="9273" max="9472" width="9.625" style="138"/>
    <col min="9473" max="9473" width="6.625" style="138" customWidth="1"/>
    <col min="9474" max="9474" width="7.875" style="138" customWidth="1"/>
    <col min="9475" max="9475" width="5.375" style="138" customWidth="1"/>
    <col min="9476" max="9476" width="5.75" style="138" customWidth="1"/>
    <col min="9477" max="9477" width="6.75" style="138" customWidth="1"/>
    <col min="9478" max="9478" width="7.5" style="138" customWidth="1"/>
    <col min="9479" max="9479" width="7.625" style="138" customWidth="1"/>
    <col min="9480" max="9480" width="7.875" style="138" customWidth="1"/>
    <col min="9481" max="9481" width="7.625" style="138" customWidth="1"/>
    <col min="9482" max="9482" width="8.125" style="138" customWidth="1"/>
    <col min="9483" max="9483" width="7.75" style="138" customWidth="1"/>
    <col min="9484" max="9485" width="8.125" style="138" customWidth="1"/>
    <col min="9486" max="9486" width="7.75" style="138" customWidth="1"/>
    <col min="9487" max="9489" width="8.25" style="138" bestFit="1" customWidth="1"/>
    <col min="9490" max="9490" width="6.75" style="138" customWidth="1"/>
    <col min="9491" max="9493" width="8.25" style="138" bestFit="1" customWidth="1"/>
    <col min="9494" max="9494" width="6.875" style="138" customWidth="1"/>
    <col min="9495" max="9495" width="5.625" style="138" customWidth="1"/>
    <col min="9496" max="9496" width="6.375" style="138" customWidth="1"/>
    <col min="9497" max="9497" width="5.75" style="138" customWidth="1"/>
    <col min="9498" max="9498" width="9.125" style="138" customWidth="1"/>
    <col min="9499" max="9499" width="6" style="138" customWidth="1"/>
    <col min="9500" max="9510" width="6.625" style="138" customWidth="1"/>
    <col min="9511" max="9511" width="6.5" style="138" customWidth="1"/>
    <col min="9512" max="9512" width="5.25" style="138" customWidth="1"/>
    <col min="9513" max="9513" width="6.375" style="138" customWidth="1"/>
    <col min="9514" max="9514" width="10.125" style="138" customWidth="1"/>
    <col min="9515" max="9515" width="7.5" style="138" customWidth="1"/>
    <col min="9516" max="9516" width="6.125" style="138" customWidth="1"/>
    <col min="9517" max="9517" width="8.625" style="138" customWidth="1"/>
    <col min="9518" max="9518" width="5.75" style="138" customWidth="1"/>
    <col min="9519" max="9519" width="9.375" style="138" customWidth="1"/>
    <col min="9520" max="9520" width="6.125" style="138" customWidth="1"/>
    <col min="9521" max="9521" width="9.125" style="138" customWidth="1"/>
    <col min="9522" max="9522" width="5" style="138" customWidth="1"/>
    <col min="9523" max="9523" width="5.125" style="138" customWidth="1"/>
    <col min="9524" max="9524" width="3.5" style="138" customWidth="1"/>
    <col min="9525" max="9525" width="5.5" style="138" customWidth="1"/>
    <col min="9526" max="9527" width="9.625" style="138"/>
    <col min="9528" max="9528" width="5.875" style="138" customWidth="1"/>
    <col min="9529" max="9728" width="9.625" style="138"/>
    <col min="9729" max="9729" width="6.625" style="138" customWidth="1"/>
    <col min="9730" max="9730" width="7.875" style="138" customWidth="1"/>
    <col min="9731" max="9731" width="5.375" style="138" customWidth="1"/>
    <col min="9732" max="9732" width="5.75" style="138" customWidth="1"/>
    <col min="9733" max="9733" width="6.75" style="138" customWidth="1"/>
    <col min="9734" max="9734" width="7.5" style="138" customWidth="1"/>
    <col min="9735" max="9735" width="7.625" style="138" customWidth="1"/>
    <col min="9736" max="9736" width="7.875" style="138" customWidth="1"/>
    <col min="9737" max="9737" width="7.625" style="138" customWidth="1"/>
    <col min="9738" max="9738" width="8.125" style="138" customWidth="1"/>
    <col min="9739" max="9739" width="7.75" style="138" customWidth="1"/>
    <col min="9740" max="9741" width="8.125" style="138" customWidth="1"/>
    <col min="9742" max="9742" width="7.75" style="138" customWidth="1"/>
    <col min="9743" max="9745" width="8.25" style="138" bestFit="1" customWidth="1"/>
    <col min="9746" max="9746" width="6.75" style="138" customWidth="1"/>
    <col min="9747" max="9749" width="8.25" style="138" bestFit="1" customWidth="1"/>
    <col min="9750" max="9750" width="6.875" style="138" customWidth="1"/>
    <col min="9751" max="9751" width="5.625" style="138" customWidth="1"/>
    <col min="9752" max="9752" width="6.375" style="138" customWidth="1"/>
    <col min="9753" max="9753" width="5.75" style="138" customWidth="1"/>
    <col min="9754" max="9754" width="9.125" style="138" customWidth="1"/>
    <col min="9755" max="9755" width="6" style="138" customWidth="1"/>
    <col min="9756" max="9766" width="6.625" style="138" customWidth="1"/>
    <col min="9767" max="9767" width="6.5" style="138" customWidth="1"/>
    <col min="9768" max="9768" width="5.25" style="138" customWidth="1"/>
    <col min="9769" max="9769" width="6.375" style="138" customWidth="1"/>
    <col min="9770" max="9770" width="10.125" style="138" customWidth="1"/>
    <col min="9771" max="9771" width="7.5" style="138" customWidth="1"/>
    <col min="9772" max="9772" width="6.125" style="138" customWidth="1"/>
    <col min="9773" max="9773" width="8.625" style="138" customWidth="1"/>
    <col min="9774" max="9774" width="5.75" style="138" customWidth="1"/>
    <col min="9775" max="9775" width="9.375" style="138" customWidth="1"/>
    <col min="9776" max="9776" width="6.125" style="138" customWidth="1"/>
    <col min="9777" max="9777" width="9.125" style="138" customWidth="1"/>
    <col min="9778" max="9778" width="5" style="138" customWidth="1"/>
    <col min="9779" max="9779" width="5.125" style="138" customWidth="1"/>
    <col min="9780" max="9780" width="3.5" style="138" customWidth="1"/>
    <col min="9781" max="9781" width="5.5" style="138" customWidth="1"/>
    <col min="9782" max="9783" width="9.625" style="138"/>
    <col min="9784" max="9784" width="5.875" style="138" customWidth="1"/>
    <col min="9785" max="9984" width="9.625" style="138"/>
    <col min="9985" max="9985" width="6.625" style="138" customWidth="1"/>
    <col min="9986" max="9986" width="7.875" style="138" customWidth="1"/>
    <col min="9987" max="9987" width="5.375" style="138" customWidth="1"/>
    <col min="9988" max="9988" width="5.75" style="138" customWidth="1"/>
    <col min="9989" max="9989" width="6.75" style="138" customWidth="1"/>
    <col min="9990" max="9990" width="7.5" style="138" customWidth="1"/>
    <col min="9991" max="9991" width="7.625" style="138" customWidth="1"/>
    <col min="9992" max="9992" width="7.875" style="138" customWidth="1"/>
    <col min="9993" max="9993" width="7.625" style="138" customWidth="1"/>
    <col min="9994" max="9994" width="8.125" style="138" customWidth="1"/>
    <col min="9995" max="9995" width="7.75" style="138" customWidth="1"/>
    <col min="9996" max="9997" width="8.125" style="138" customWidth="1"/>
    <col min="9998" max="9998" width="7.75" style="138" customWidth="1"/>
    <col min="9999" max="10001" width="8.25" style="138" bestFit="1" customWidth="1"/>
    <col min="10002" max="10002" width="6.75" style="138" customWidth="1"/>
    <col min="10003" max="10005" width="8.25" style="138" bestFit="1" customWidth="1"/>
    <col min="10006" max="10006" width="6.875" style="138" customWidth="1"/>
    <col min="10007" max="10007" width="5.625" style="138" customWidth="1"/>
    <col min="10008" max="10008" width="6.375" style="138" customWidth="1"/>
    <col min="10009" max="10009" width="5.75" style="138" customWidth="1"/>
    <col min="10010" max="10010" width="9.125" style="138" customWidth="1"/>
    <col min="10011" max="10011" width="6" style="138" customWidth="1"/>
    <col min="10012" max="10022" width="6.625" style="138" customWidth="1"/>
    <col min="10023" max="10023" width="6.5" style="138" customWidth="1"/>
    <col min="10024" max="10024" width="5.25" style="138" customWidth="1"/>
    <col min="10025" max="10025" width="6.375" style="138" customWidth="1"/>
    <col min="10026" max="10026" width="10.125" style="138" customWidth="1"/>
    <col min="10027" max="10027" width="7.5" style="138" customWidth="1"/>
    <col min="10028" max="10028" width="6.125" style="138" customWidth="1"/>
    <col min="10029" max="10029" width="8.625" style="138" customWidth="1"/>
    <col min="10030" max="10030" width="5.75" style="138" customWidth="1"/>
    <col min="10031" max="10031" width="9.375" style="138" customWidth="1"/>
    <col min="10032" max="10032" width="6.125" style="138" customWidth="1"/>
    <col min="10033" max="10033" width="9.125" style="138" customWidth="1"/>
    <col min="10034" max="10034" width="5" style="138" customWidth="1"/>
    <col min="10035" max="10035" width="5.125" style="138" customWidth="1"/>
    <col min="10036" max="10036" width="3.5" style="138" customWidth="1"/>
    <col min="10037" max="10037" width="5.5" style="138" customWidth="1"/>
    <col min="10038" max="10039" width="9.625" style="138"/>
    <col min="10040" max="10040" width="5.875" style="138" customWidth="1"/>
    <col min="10041" max="10240" width="9.625" style="138"/>
    <col min="10241" max="10241" width="6.625" style="138" customWidth="1"/>
    <col min="10242" max="10242" width="7.875" style="138" customWidth="1"/>
    <col min="10243" max="10243" width="5.375" style="138" customWidth="1"/>
    <col min="10244" max="10244" width="5.75" style="138" customWidth="1"/>
    <col min="10245" max="10245" width="6.75" style="138" customWidth="1"/>
    <col min="10246" max="10246" width="7.5" style="138" customWidth="1"/>
    <col min="10247" max="10247" width="7.625" style="138" customWidth="1"/>
    <col min="10248" max="10248" width="7.875" style="138" customWidth="1"/>
    <col min="10249" max="10249" width="7.625" style="138" customWidth="1"/>
    <col min="10250" max="10250" width="8.125" style="138" customWidth="1"/>
    <col min="10251" max="10251" width="7.75" style="138" customWidth="1"/>
    <col min="10252" max="10253" width="8.125" style="138" customWidth="1"/>
    <col min="10254" max="10254" width="7.75" style="138" customWidth="1"/>
    <col min="10255" max="10257" width="8.25" style="138" bestFit="1" customWidth="1"/>
    <col min="10258" max="10258" width="6.75" style="138" customWidth="1"/>
    <col min="10259" max="10261" width="8.25" style="138" bestFit="1" customWidth="1"/>
    <col min="10262" max="10262" width="6.875" style="138" customWidth="1"/>
    <col min="10263" max="10263" width="5.625" style="138" customWidth="1"/>
    <col min="10264" max="10264" width="6.375" style="138" customWidth="1"/>
    <col min="10265" max="10265" width="5.75" style="138" customWidth="1"/>
    <col min="10266" max="10266" width="9.125" style="138" customWidth="1"/>
    <col min="10267" max="10267" width="6" style="138" customWidth="1"/>
    <col min="10268" max="10278" width="6.625" style="138" customWidth="1"/>
    <col min="10279" max="10279" width="6.5" style="138" customWidth="1"/>
    <col min="10280" max="10280" width="5.25" style="138" customWidth="1"/>
    <col min="10281" max="10281" width="6.375" style="138" customWidth="1"/>
    <col min="10282" max="10282" width="10.125" style="138" customWidth="1"/>
    <col min="10283" max="10283" width="7.5" style="138" customWidth="1"/>
    <col min="10284" max="10284" width="6.125" style="138" customWidth="1"/>
    <col min="10285" max="10285" width="8.625" style="138" customWidth="1"/>
    <col min="10286" max="10286" width="5.75" style="138" customWidth="1"/>
    <col min="10287" max="10287" width="9.375" style="138" customWidth="1"/>
    <col min="10288" max="10288" width="6.125" style="138" customWidth="1"/>
    <col min="10289" max="10289" width="9.125" style="138" customWidth="1"/>
    <col min="10290" max="10290" width="5" style="138" customWidth="1"/>
    <col min="10291" max="10291" width="5.125" style="138" customWidth="1"/>
    <col min="10292" max="10292" width="3.5" style="138" customWidth="1"/>
    <col min="10293" max="10293" width="5.5" style="138" customWidth="1"/>
    <col min="10294" max="10295" width="9.625" style="138"/>
    <col min="10296" max="10296" width="5.875" style="138" customWidth="1"/>
    <col min="10297" max="10496" width="9.625" style="138"/>
    <col min="10497" max="10497" width="6.625" style="138" customWidth="1"/>
    <col min="10498" max="10498" width="7.875" style="138" customWidth="1"/>
    <col min="10499" max="10499" width="5.375" style="138" customWidth="1"/>
    <col min="10500" max="10500" width="5.75" style="138" customWidth="1"/>
    <col min="10501" max="10501" width="6.75" style="138" customWidth="1"/>
    <col min="10502" max="10502" width="7.5" style="138" customWidth="1"/>
    <col min="10503" max="10503" width="7.625" style="138" customWidth="1"/>
    <col min="10504" max="10504" width="7.875" style="138" customWidth="1"/>
    <col min="10505" max="10505" width="7.625" style="138" customWidth="1"/>
    <col min="10506" max="10506" width="8.125" style="138" customWidth="1"/>
    <col min="10507" max="10507" width="7.75" style="138" customWidth="1"/>
    <col min="10508" max="10509" width="8.125" style="138" customWidth="1"/>
    <col min="10510" max="10510" width="7.75" style="138" customWidth="1"/>
    <col min="10511" max="10513" width="8.25" style="138" bestFit="1" customWidth="1"/>
    <col min="10514" max="10514" width="6.75" style="138" customWidth="1"/>
    <col min="10515" max="10517" width="8.25" style="138" bestFit="1" customWidth="1"/>
    <col min="10518" max="10518" width="6.875" style="138" customWidth="1"/>
    <col min="10519" max="10519" width="5.625" style="138" customWidth="1"/>
    <col min="10520" max="10520" width="6.375" style="138" customWidth="1"/>
    <col min="10521" max="10521" width="5.75" style="138" customWidth="1"/>
    <col min="10522" max="10522" width="9.125" style="138" customWidth="1"/>
    <col min="10523" max="10523" width="6" style="138" customWidth="1"/>
    <col min="10524" max="10534" width="6.625" style="138" customWidth="1"/>
    <col min="10535" max="10535" width="6.5" style="138" customWidth="1"/>
    <col min="10536" max="10536" width="5.25" style="138" customWidth="1"/>
    <col min="10537" max="10537" width="6.375" style="138" customWidth="1"/>
    <col min="10538" max="10538" width="10.125" style="138" customWidth="1"/>
    <col min="10539" max="10539" width="7.5" style="138" customWidth="1"/>
    <col min="10540" max="10540" width="6.125" style="138" customWidth="1"/>
    <col min="10541" max="10541" width="8.625" style="138" customWidth="1"/>
    <col min="10542" max="10542" width="5.75" style="138" customWidth="1"/>
    <col min="10543" max="10543" width="9.375" style="138" customWidth="1"/>
    <col min="10544" max="10544" width="6.125" style="138" customWidth="1"/>
    <col min="10545" max="10545" width="9.125" style="138" customWidth="1"/>
    <col min="10546" max="10546" width="5" style="138" customWidth="1"/>
    <col min="10547" max="10547" width="5.125" style="138" customWidth="1"/>
    <col min="10548" max="10548" width="3.5" style="138" customWidth="1"/>
    <col min="10549" max="10549" width="5.5" style="138" customWidth="1"/>
    <col min="10550" max="10551" width="9.625" style="138"/>
    <col min="10552" max="10552" width="5.875" style="138" customWidth="1"/>
    <col min="10553" max="10752" width="9.625" style="138"/>
    <col min="10753" max="10753" width="6.625" style="138" customWidth="1"/>
    <col min="10754" max="10754" width="7.875" style="138" customWidth="1"/>
    <col min="10755" max="10755" width="5.375" style="138" customWidth="1"/>
    <col min="10756" max="10756" width="5.75" style="138" customWidth="1"/>
    <col min="10757" max="10757" width="6.75" style="138" customWidth="1"/>
    <col min="10758" max="10758" width="7.5" style="138" customWidth="1"/>
    <col min="10759" max="10759" width="7.625" style="138" customWidth="1"/>
    <col min="10760" max="10760" width="7.875" style="138" customWidth="1"/>
    <col min="10761" max="10761" width="7.625" style="138" customWidth="1"/>
    <col min="10762" max="10762" width="8.125" style="138" customWidth="1"/>
    <col min="10763" max="10763" width="7.75" style="138" customWidth="1"/>
    <col min="10764" max="10765" width="8.125" style="138" customWidth="1"/>
    <col min="10766" max="10766" width="7.75" style="138" customWidth="1"/>
    <col min="10767" max="10769" width="8.25" style="138" bestFit="1" customWidth="1"/>
    <col min="10770" max="10770" width="6.75" style="138" customWidth="1"/>
    <col min="10771" max="10773" width="8.25" style="138" bestFit="1" customWidth="1"/>
    <col min="10774" max="10774" width="6.875" style="138" customWidth="1"/>
    <col min="10775" max="10775" width="5.625" style="138" customWidth="1"/>
    <col min="10776" max="10776" width="6.375" style="138" customWidth="1"/>
    <col min="10777" max="10777" width="5.75" style="138" customWidth="1"/>
    <col min="10778" max="10778" width="9.125" style="138" customWidth="1"/>
    <col min="10779" max="10779" width="6" style="138" customWidth="1"/>
    <col min="10780" max="10790" width="6.625" style="138" customWidth="1"/>
    <col min="10791" max="10791" width="6.5" style="138" customWidth="1"/>
    <col min="10792" max="10792" width="5.25" style="138" customWidth="1"/>
    <col min="10793" max="10793" width="6.375" style="138" customWidth="1"/>
    <col min="10794" max="10794" width="10.125" style="138" customWidth="1"/>
    <col min="10795" max="10795" width="7.5" style="138" customWidth="1"/>
    <col min="10796" max="10796" width="6.125" style="138" customWidth="1"/>
    <col min="10797" max="10797" width="8.625" style="138" customWidth="1"/>
    <col min="10798" max="10798" width="5.75" style="138" customWidth="1"/>
    <col min="10799" max="10799" width="9.375" style="138" customWidth="1"/>
    <col min="10800" max="10800" width="6.125" style="138" customWidth="1"/>
    <col min="10801" max="10801" width="9.125" style="138" customWidth="1"/>
    <col min="10802" max="10802" width="5" style="138" customWidth="1"/>
    <col min="10803" max="10803" width="5.125" style="138" customWidth="1"/>
    <col min="10804" max="10804" width="3.5" style="138" customWidth="1"/>
    <col min="10805" max="10805" width="5.5" style="138" customWidth="1"/>
    <col min="10806" max="10807" width="9.625" style="138"/>
    <col min="10808" max="10808" width="5.875" style="138" customWidth="1"/>
    <col min="10809" max="11008" width="9.625" style="138"/>
    <col min="11009" max="11009" width="6.625" style="138" customWidth="1"/>
    <col min="11010" max="11010" width="7.875" style="138" customWidth="1"/>
    <col min="11011" max="11011" width="5.375" style="138" customWidth="1"/>
    <col min="11012" max="11012" width="5.75" style="138" customWidth="1"/>
    <col min="11013" max="11013" width="6.75" style="138" customWidth="1"/>
    <col min="11014" max="11014" width="7.5" style="138" customWidth="1"/>
    <col min="11015" max="11015" width="7.625" style="138" customWidth="1"/>
    <col min="11016" max="11016" width="7.875" style="138" customWidth="1"/>
    <col min="11017" max="11017" width="7.625" style="138" customWidth="1"/>
    <col min="11018" max="11018" width="8.125" style="138" customWidth="1"/>
    <col min="11019" max="11019" width="7.75" style="138" customWidth="1"/>
    <col min="11020" max="11021" width="8.125" style="138" customWidth="1"/>
    <col min="11022" max="11022" width="7.75" style="138" customWidth="1"/>
    <col min="11023" max="11025" width="8.25" style="138" bestFit="1" customWidth="1"/>
    <col min="11026" max="11026" width="6.75" style="138" customWidth="1"/>
    <col min="11027" max="11029" width="8.25" style="138" bestFit="1" customWidth="1"/>
    <col min="11030" max="11030" width="6.875" style="138" customWidth="1"/>
    <col min="11031" max="11031" width="5.625" style="138" customWidth="1"/>
    <col min="11032" max="11032" width="6.375" style="138" customWidth="1"/>
    <col min="11033" max="11033" width="5.75" style="138" customWidth="1"/>
    <col min="11034" max="11034" width="9.125" style="138" customWidth="1"/>
    <col min="11035" max="11035" width="6" style="138" customWidth="1"/>
    <col min="11036" max="11046" width="6.625" style="138" customWidth="1"/>
    <col min="11047" max="11047" width="6.5" style="138" customWidth="1"/>
    <col min="11048" max="11048" width="5.25" style="138" customWidth="1"/>
    <col min="11049" max="11049" width="6.375" style="138" customWidth="1"/>
    <col min="11050" max="11050" width="10.125" style="138" customWidth="1"/>
    <col min="11051" max="11051" width="7.5" style="138" customWidth="1"/>
    <col min="11052" max="11052" width="6.125" style="138" customWidth="1"/>
    <col min="11053" max="11053" width="8.625" style="138" customWidth="1"/>
    <col min="11054" max="11054" width="5.75" style="138" customWidth="1"/>
    <col min="11055" max="11055" width="9.375" style="138" customWidth="1"/>
    <col min="11056" max="11056" width="6.125" style="138" customWidth="1"/>
    <col min="11057" max="11057" width="9.125" style="138" customWidth="1"/>
    <col min="11058" max="11058" width="5" style="138" customWidth="1"/>
    <col min="11059" max="11059" width="5.125" style="138" customWidth="1"/>
    <col min="11060" max="11060" width="3.5" style="138" customWidth="1"/>
    <col min="11061" max="11061" width="5.5" style="138" customWidth="1"/>
    <col min="11062" max="11063" width="9.625" style="138"/>
    <col min="11064" max="11064" width="5.875" style="138" customWidth="1"/>
    <col min="11065" max="11264" width="9.625" style="138"/>
    <col min="11265" max="11265" width="6.625" style="138" customWidth="1"/>
    <col min="11266" max="11266" width="7.875" style="138" customWidth="1"/>
    <col min="11267" max="11267" width="5.375" style="138" customWidth="1"/>
    <col min="11268" max="11268" width="5.75" style="138" customWidth="1"/>
    <col min="11269" max="11269" width="6.75" style="138" customWidth="1"/>
    <col min="11270" max="11270" width="7.5" style="138" customWidth="1"/>
    <col min="11271" max="11271" width="7.625" style="138" customWidth="1"/>
    <col min="11272" max="11272" width="7.875" style="138" customWidth="1"/>
    <col min="11273" max="11273" width="7.625" style="138" customWidth="1"/>
    <col min="11274" max="11274" width="8.125" style="138" customWidth="1"/>
    <col min="11275" max="11275" width="7.75" style="138" customWidth="1"/>
    <col min="11276" max="11277" width="8.125" style="138" customWidth="1"/>
    <col min="11278" max="11278" width="7.75" style="138" customWidth="1"/>
    <col min="11279" max="11281" width="8.25" style="138" bestFit="1" customWidth="1"/>
    <col min="11282" max="11282" width="6.75" style="138" customWidth="1"/>
    <col min="11283" max="11285" width="8.25" style="138" bestFit="1" customWidth="1"/>
    <col min="11286" max="11286" width="6.875" style="138" customWidth="1"/>
    <col min="11287" max="11287" width="5.625" style="138" customWidth="1"/>
    <col min="11288" max="11288" width="6.375" style="138" customWidth="1"/>
    <col min="11289" max="11289" width="5.75" style="138" customWidth="1"/>
    <col min="11290" max="11290" width="9.125" style="138" customWidth="1"/>
    <col min="11291" max="11291" width="6" style="138" customWidth="1"/>
    <col min="11292" max="11302" width="6.625" style="138" customWidth="1"/>
    <col min="11303" max="11303" width="6.5" style="138" customWidth="1"/>
    <col min="11304" max="11304" width="5.25" style="138" customWidth="1"/>
    <col min="11305" max="11305" width="6.375" style="138" customWidth="1"/>
    <col min="11306" max="11306" width="10.125" style="138" customWidth="1"/>
    <col min="11307" max="11307" width="7.5" style="138" customWidth="1"/>
    <col min="11308" max="11308" width="6.125" style="138" customWidth="1"/>
    <col min="11309" max="11309" width="8.625" style="138" customWidth="1"/>
    <col min="11310" max="11310" width="5.75" style="138" customWidth="1"/>
    <col min="11311" max="11311" width="9.375" style="138" customWidth="1"/>
    <col min="11312" max="11312" width="6.125" style="138" customWidth="1"/>
    <col min="11313" max="11313" width="9.125" style="138" customWidth="1"/>
    <col min="11314" max="11314" width="5" style="138" customWidth="1"/>
    <col min="11315" max="11315" width="5.125" style="138" customWidth="1"/>
    <col min="11316" max="11316" width="3.5" style="138" customWidth="1"/>
    <col min="11317" max="11317" width="5.5" style="138" customWidth="1"/>
    <col min="11318" max="11319" width="9.625" style="138"/>
    <col min="11320" max="11320" width="5.875" style="138" customWidth="1"/>
    <col min="11321" max="11520" width="9.625" style="138"/>
    <col min="11521" max="11521" width="6.625" style="138" customWidth="1"/>
    <col min="11522" max="11522" width="7.875" style="138" customWidth="1"/>
    <col min="11523" max="11523" width="5.375" style="138" customWidth="1"/>
    <col min="11524" max="11524" width="5.75" style="138" customWidth="1"/>
    <col min="11525" max="11525" width="6.75" style="138" customWidth="1"/>
    <col min="11526" max="11526" width="7.5" style="138" customWidth="1"/>
    <col min="11527" max="11527" width="7.625" style="138" customWidth="1"/>
    <col min="11528" max="11528" width="7.875" style="138" customWidth="1"/>
    <col min="11529" max="11529" width="7.625" style="138" customWidth="1"/>
    <col min="11530" max="11530" width="8.125" style="138" customWidth="1"/>
    <col min="11531" max="11531" width="7.75" style="138" customWidth="1"/>
    <col min="11532" max="11533" width="8.125" style="138" customWidth="1"/>
    <col min="11534" max="11534" width="7.75" style="138" customWidth="1"/>
    <col min="11535" max="11537" width="8.25" style="138" bestFit="1" customWidth="1"/>
    <col min="11538" max="11538" width="6.75" style="138" customWidth="1"/>
    <col min="11539" max="11541" width="8.25" style="138" bestFit="1" customWidth="1"/>
    <col min="11542" max="11542" width="6.875" style="138" customWidth="1"/>
    <col min="11543" max="11543" width="5.625" style="138" customWidth="1"/>
    <col min="11544" max="11544" width="6.375" style="138" customWidth="1"/>
    <col min="11545" max="11545" width="5.75" style="138" customWidth="1"/>
    <col min="11546" max="11546" width="9.125" style="138" customWidth="1"/>
    <col min="11547" max="11547" width="6" style="138" customWidth="1"/>
    <col min="11548" max="11558" width="6.625" style="138" customWidth="1"/>
    <col min="11559" max="11559" width="6.5" style="138" customWidth="1"/>
    <col min="11560" max="11560" width="5.25" style="138" customWidth="1"/>
    <col min="11561" max="11561" width="6.375" style="138" customWidth="1"/>
    <col min="11562" max="11562" width="10.125" style="138" customWidth="1"/>
    <col min="11563" max="11563" width="7.5" style="138" customWidth="1"/>
    <col min="11564" max="11564" width="6.125" style="138" customWidth="1"/>
    <col min="11565" max="11565" width="8.625" style="138" customWidth="1"/>
    <col min="11566" max="11566" width="5.75" style="138" customWidth="1"/>
    <col min="11567" max="11567" width="9.375" style="138" customWidth="1"/>
    <col min="11568" max="11568" width="6.125" style="138" customWidth="1"/>
    <col min="11569" max="11569" width="9.125" style="138" customWidth="1"/>
    <col min="11570" max="11570" width="5" style="138" customWidth="1"/>
    <col min="11571" max="11571" width="5.125" style="138" customWidth="1"/>
    <col min="11572" max="11572" width="3.5" style="138" customWidth="1"/>
    <col min="11573" max="11573" width="5.5" style="138" customWidth="1"/>
    <col min="11574" max="11575" width="9.625" style="138"/>
    <col min="11576" max="11576" width="5.875" style="138" customWidth="1"/>
    <col min="11577" max="11776" width="9.625" style="138"/>
    <col min="11777" max="11777" width="6.625" style="138" customWidth="1"/>
    <col min="11778" max="11778" width="7.875" style="138" customWidth="1"/>
    <col min="11779" max="11779" width="5.375" style="138" customWidth="1"/>
    <col min="11780" max="11780" width="5.75" style="138" customWidth="1"/>
    <col min="11781" max="11781" width="6.75" style="138" customWidth="1"/>
    <col min="11782" max="11782" width="7.5" style="138" customWidth="1"/>
    <col min="11783" max="11783" width="7.625" style="138" customWidth="1"/>
    <col min="11784" max="11784" width="7.875" style="138" customWidth="1"/>
    <col min="11785" max="11785" width="7.625" style="138" customWidth="1"/>
    <col min="11786" max="11786" width="8.125" style="138" customWidth="1"/>
    <col min="11787" max="11787" width="7.75" style="138" customWidth="1"/>
    <col min="11788" max="11789" width="8.125" style="138" customWidth="1"/>
    <col min="11790" max="11790" width="7.75" style="138" customWidth="1"/>
    <col min="11791" max="11793" width="8.25" style="138" bestFit="1" customWidth="1"/>
    <col min="11794" max="11794" width="6.75" style="138" customWidth="1"/>
    <col min="11795" max="11797" width="8.25" style="138" bestFit="1" customWidth="1"/>
    <col min="11798" max="11798" width="6.875" style="138" customWidth="1"/>
    <col min="11799" max="11799" width="5.625" style="138" customWidth="1"/>
    <col min="11800" max="11800" width="6.375" style="138" customWidth="1"/>
    <col min="11801" max="11801" width="5.75" style="138" customWidth="1"/>
    <col min="11802" max="11802" width="9.125" style="138" customWidth="1"/>
    <col min="11803" max="11803" width="6" style="138" customWidth="1"/>
    <col min="11804" max="11814" width="6.625" style="138" customWidth="1"/>
    <col min="11815" max="11815" width="6.5" style="138" customWidth="1"/>
    <col min="11816" max="11816" width="5.25" style="138" customWidth="1"/>
    <col min="11817" max="11817" width="6.375" style="138" customWidth="1"/>
    <col min="11818" max="11818" width="10.125" style="138" customWidth="1"/>
    <col min="11819" max="11819" width="7.5" style="138" customWidth="1"/>
    <col min="11820" max="11820" width="6.125" style="138" customWidth="1"/>
    <col min="11821" max="11821" width="8.625" style="138" customWidth="1"/>
    <col min="11822" max="11822" width="5.75" style="138" customWidth="1"/>
    <col min="11823" max="11823" width="9.375" style="138" customWidth="1"/>
    <col min="11824" max="11824" width="6.125" style="138" customWidth="1"/>
    <col min="11825" max="11825" width="9.125" style="138" customWidth="1"/>
    <col min="11826" max="11826" width="5" style="138" customWidth="1"/>
    <col min="11827" max="11827" width="5.125" style="138" customWidth="1"/>
    <col min="11828" max="11828" width="3.5" style="138" customWidth="1"/>
    <col min="11829" max="11829" width="5.5" style="138" customWidth="1"/>
    <col min="11830" max="11831" width="9.625" style="138"/>
    <col min="11832" max="11832" width="5.875" style="138" customWidth="1"/>
    <col min="11833" max="12032" width="9.625" style="138"/>
    <col min="12033" max="12033" width="6.625" style="138" customWidth="1"/>
    <col min="12034" max="12034" width="7.875" style="138" customWidth="1"/>
    <col min="12035" max="12035" width="5.375" style="138" customWidth="1"/>
    <col min="12036" max="12036" width="5.75" style="138" customWidth="1"/>
    <col min="12037" max="12037" width="6.75" style="138" customWidth="1"/>
    <col min="12038" max="12038" width="7.5" style="138" customWidth="1"/>
    <col min="12039" max="12039" width="7.625" style="138" customWidth="1"/>
    <col min="12040" max="12040" width="7.875" style="138" customWidth="1"/>
    <col min="12041" max="12041" width="7.625" style="138" customWidth="1"/>
    <col min="12042" max="12042" width="8.125" style="138" customWidth="1"/>
    <col min="12043" max="12043" width="7.75" style="138" customWidth="1"/>
    <col min="12044" max="12045" width="8.125" style="138" customWidth="1"/>
    <col min="12046" max="12046" width="7.75" style="138" customWidth="1"/>
    <col min="12047" max="12049" width="8.25" style="138" bestFit="1" customWidth="1"/>
    <col min="12050" max="12050" width="6.75" style="138" customWidth="1"/>
    <col min="12051" max="12053" width="8.25" style="138" bestFit="1" customWidth="1"/>
    <col min="12054" max="12054" width="6.875" style="138" customWidth="1"/>
    <col min="12055" max="12055" width="5.625" style="138" customWidth="1"/>
    <col min="12056" max="12056" width="6.375" style="138" customWidth="1"/>
    <col min="12057" max="12057" width="5.75" style="138" customWidth="1"/>
    <col min="12058" max="12058" width="9.125" style="138" customWidth="1"/>
    <col min="12059" max="12059" width="6" style="138" customWidth="1"/>
    <col min="12060" max="12070" width="6.625" style="138" customWidth="1"/>
    <col min="12071" max="12071" width="6.5" style="138" customWidth="1"/>
    <col min="12072" max="12072" width="5.25" style="138" customWidth="1"/>
    <col min="12073" max="12073" width="6.375" style="138" customWidth="1"/>
    <col min="12074" max="12074" width="10.125" style="138" customWidth="1"/>
    <col min="12075" max="12075" width="7.5" style="138" customWidth="1"/>
    <col min="12076" max="12076" width="6.125" style="138" customWidth="1"/>
    <col min="12077" max="12077" width="8.625" style="138" customWidth="1"/>
    <col min="12078" max="12078" width="5.75" style="138" customWidth="1"/>
    <col min="12079" max="12079" width="9.375" style="138" customWidth="1"/>
    <col min="12080" max="12080" width="6.125" style="138" customWidth="1"/>
    <col min="12081" max="12081" width="9.125" style="138" customWidth="1"/>
    <col min="12082" max="12082" width="5" style="138" customWidth="1"/>
    <col min="12083" max="12083" width="5.125" style="138" customWidth="1"/>
    <col min="12084" max="12084" width="3.5" style="138" customWidth="1"/>
    <col min="12085" max="12085" width="5.5" style="138" customWidth="1"/>
    <col min="12086" max="12087" width="9.625" style="138"/>
    <col min="12088" max="12088" width="5.875" style="138" customWidth="1"/>
    <col min="12089" max="12288" width="9.625" style="138"/>
    <col min="12289" max="12289" width="6.625" style="138" customWidth="1"/>
    <col min="12290" max="12290" width="7.875" style="138" customWidth="1"/>
    <col min="12291" max="12291" width="5.375" style="138" customWidth="1"/>
    <col min="12292" max="12292" width="5.75" style="138" customWidth="1"/>
    <col min="12293" max="12293" width="6.75" style="138" customWidth="1"/>
    <col min="12294" max="12294" width="7.5" style="138" customWidth="1"/>
    <col min="12295" max="12295" width="7.625" style="138" customWidth="1"/>
    <col min="12296" max="12296" width="7.875" style="138" customWidth="1"/>
    <col min="12297" max="12297" width="7.625" style="138" customWidth="1"/>
    <col min="12298" max="12298" width="8.125" style="138" customWidth="1"/>
    <col min="12299" max="12299" width="7.75" style="138" customWidth="1"/>
    <col min="12300" max="12301" width="8.125" style="138" customWidth="1"/>
    <col min="12302" max="12302" width="7.75" style="138" customWidth="1"/>
    <col min="12303" max="12305" width="8.25" style="138" bestFit="1" customWidth="1"/>
    <col min="12306" max="12306" width="6.75" style="138" customWidth="1"/>
    <col min="12307" max="12309" width="8.25" style="138" bestFit="1" customWidth="1"/>
    <col min="12310" max="12310" width="6.875" style="138" customWidth="1"/>
    <col min="12311" max="12311" width="5.625" style="138" customWidth="1"/>
    <col min="12312" max="12312" width="6.375" style="138" customWidth="1"/>
    <col min="12313" max="12313" width="5.75" style="138" customWidth="1"/>
    <col min="12314" max="12314" width="9.125" style="138" customWidth="1"/>
    <col min="12315" max="12315" width="6" style="138" customWidth="1"/>
    <col min="12316" max="12326" width="6.625" style="138" customWidth="1"/>
    <col min="12327" max="12327" width="6.5" style="138" customWidth="1"/>
    <col min="12328" max="12328" width="5.25" style="138" customWidth="1"/>
    <col min="12329" max="12329" width="6.375" style="138" customWidth="1"/>
    <col min="12330" max="12330" width="10.125" style="138" customWidth="1"/>
    <col min="12331" max="12331" width="7.5" style="138" customWidth="1"/>
    <col min="12332" max="12332" width="6.125" style="138" customWidth="1"/>
    <col min="12333" max="12333" width="8.625" style="138" customWidth="1"/>
    <col min="12334" max="12334" width="5.75" style="138" customWidth="1"/>
    <col min="12335" max="12335" width="9.375" style="138" customWidth="1"/>
    <col min="12336" max="12336" width="6.125" style="138" customWidth="1"/>
    <col min="12337" max="12337" width="9.125" style="138" customWidth="1"/>
    <col min="12338" max="12338" width="5" style="138" customWidth="1"/>
    <col min="12339" max="12339" width="5.125" style="138" customWidth="1"/>
    <col min="12340" max="12340" width="3.5" style="138" customWidth="1"/>
    <col min="12341" max="12341" width="5.5" style="138" customWidth="1"/>
    <col min="12342" max="12343" width="9.625" style="138"/>
    <col min="12344" max="12344" width="5.875" style="138" customWidth="1"/>
    <col min="12345" max="12544" width="9.625" style="138"/>
    <col min="12545" max="12545" width="6.625" style="138" customWidth="1"/>
    <col min="12546" max="12546" width="7.875" style="138" customWidth="1"/>
    <col min="12547" max="12547" width="5.375" style="138" customWidth="1"/>
    <col min="12548" max="12548" width="5.75" style="138" customWidth="1"/>
    <col min="12549" max="12549" width="6.75" style="138" customWidth="1"/>
    <col min="12550" max="12550" width="7.5" style="138" customWidth="1"/>
    <col min="12551" max="12551" width="7.625" style="138" customWidth="1"/>
    <col min="12552" max="12552" width="7.875" style="138" customWidth="1"/>
    <col min="12553" max="12553" width="7.625" style="138" customWidth="1"/>
    <col min="12554" max="12554" width="8.125" style="138" customWidth="1"/>
    <col min="12555" max="12555" width="7.75" style="138" customWidth="1"/>
    <col min="12556" max="12557" width="8.125" style="138" customWidth="1"/>
    <col min="12558" max="12558" width="7.75" style="138" customWidth="1"/>
    <col min="12559" max="12561" width="8.25" style="138" bestFit="1" customWidth="1"/>
    <col min="12562" max="12562" width="6.75" style="138" customWidth="1"/>
    <col min="12563" max="12565" width="8.25" style="138" bestFit="1" customWidth="1"/>
    <col min="12566" max="12566" width="6.875" style="138" customWidth="1"/>
    <col min="12567" max="12567" width="5.625" style="138" customWidth="1"/>
    <col min="12568" max="12568" width="6.375" style="138" customWidth="1"/>
    <col min="12569" max="12569" width="5.75" style="138" customWidth="1"/>
    <col min="12570" max="12570" width="9.125" style="138" customWidth="1"/>
    <col min="12571" max="12571" width="6" style="138" customWidth="1"/>
    <col min="12572" max="12582" width="6.625" style="138" customWidth="1"/>
    <col min="12583" max="12583" width="6.5" style="138" customWidth="1"/>
    <col min="12584" max="12584" width="5.25" style="138" customWidth="1"/>
    <col min="12585" max="12585" width="6.375" style="138" customWidth="1"/>
    <col min="12586" max="12586" width="10.125" style="138" customWidth="1"/>
    <col min="12587" max="12587" width="7.5" style="138" customWidth="1"/>
    <col min="12588" max="12588" width="6.125" style="138" customWidth="1"/>
    <col min="12589" max="12589" width="8.625" style="138" customWidth="1"/>
    <col min="12590" max="12590" width="5.75" style="138" customWidth="1"/>
    <col min="12591" max="12591" width="9.375" style="138" customWidth="1"/>
    <col min="12592" max="12592" width="6.125" style="138" customWidth="1"/>
    <col min="12593" max="12593" width="9.125" style="138" customWidth="1"/>
    <col min="12594" max="12594" width="5" style="138" customWidth="1"/>
    <col min="12595" max="12595" width="5.125" style="138" customWidth="1"/>
    <col min="12596" max="12596" width="3.5" style="138" customWidth="1"/>
    <col min="12597" max="12597" width="5.5" style="138" customWidth="1"/>
    <col min="12598" max="12599" width="9.625" style="138"/>
    <col min="12600" max="12600" width="5.875" style="138" customWidth="1"/>
    <col min="12601" max="12800" width="9.625" style="138"/>
    <col min="12801" max="12801" width="6.625" style="138" customWidth="1"/>
    <col min="12802" max="12802" width="7.875" style="138" customWidth="1"/>
    <col min="12803" max="12803" width="5.375" style="138" customWidth="1"/>
    <col min="12804" max="12804" width="5.75" style="138" customWidth="1"/>
    <col min="12805" max="12805" width="6.75" style="138" customWidth="1"/>
    <col min="12806" max="12806" width="7.5" style="138" customWidth="1"/>
    <col min="12807" max="12807" width="7.625" style="138" customWidth="1"/>
    <col min="12808" max="12808" width="7.875" style="138" customWidth="1"/>
    <col min="12809" max="12809" width="7.625" style="138" customWidth="1"/>
    <col min="12810" max="12810" width="8.125" style="138" customWidth="1"/>
    <col min="12811" max="12811" width="7.75" style="138" customWidth="1"/>
    <col min="12812" max="12813" width="8.125" style="138" customWidth="1"/>
    <col min="12814" max="12814" width="7.75" style="138" customWidth="1"/>
    <col min="12815" max="12817" width="8.25" style="138" bestFit="1" customWidth="1"/>
    <col min="12818" max="12818" width="6.75" style="138" customWidth="1"/>
    <col min="12819" max="12821" width="8.25" style="138" bestFit="1" customWidth="1"/>
    <col min="12822" max="12822" width="6.875" style="138" customWidth="1"/>
    <col min="12823" max="12823" width="5.625" style="138" customWidth="1"/>
    <col min="12824" max="12824" width="6.375" style="138" customWidth="1"/>
    <col min="12825" max="12825" width="5.75" style="138" customWidth="1"/>
    <col min="12826" max="12826" width="9.125" style="138" customWidth="1"/>
    <col min="12827" max="12827" width="6" style="138" customWidth="1"/>
    <col min="12828" max="12838" width="6.625" style="138" customWidth="1"/>
    <col min="12839" max="12839" width="6.5" style="138" customWidth="1"/>
    <col min="12840" max="12840" width="5.25" style="138" customWidth="1"/>
    <col min="12841" max="12841" width="6.375" style="138" customWidth="1"/>
    <col min="12842" max="12842" width="10.125" style="138" customWidth="1"/>
    <col min="12843" max="12843" width="7.5" style="138" customWidth="1"/>
    <col min="12844" max="12844" width="6.125" style="138" customWidth="1"/>
    <col min="12845" max="12845" width="8.625" style="138" customWidth="1"/>
    <col min="12846" max="12846" width="5.75" style="138" customWidth="1"/>
    <col min="12847" max="12847" width="9.375" style="138" customWidth="1"/>
    <col min="12848" max="12848" width="6.125" style="138" customWidth="1"/>
    <col min="12849" max="12849" width="9.125" style="138" customWidth="1"/>
    <col min="12850" max="12850" width="5" style="138" customWidth="1"/>
    <col min="12851" max="12851" width="5.125" style="138" customWidth="1"/>
    <col min="12852" max="12852" width="3.5" style="138" customWidth="1"/>
    <col min="12853" max="12853" width="5.5" style="138" customWidth="1"/>
    <col min="12854" max="12855" width="9.625" style="138"/>
    <col min="12856" max="12856" width="5.875" style="138" customWidth="1"/>
    <col min="12857" max="13056" width="9.625" style="138"/>
    <col min="13057" max="13057" width="6.625" style="138" customWidth="1"/>
    <col min="13058" max="13058" width="7.875" style="138" customWidth="1"/>
    <col min="13059" max="13059" width="5.375" style="138" customWidth="1"/>
    <col min="13060" max="13060" width="5.75" style="138" customWidth="1"/>
    <col min="13061" max="13061" width="6.75" style="138" customWidth="1"/>
    <col min="13062" max="13062" width="7.5" style="138" customWidth="1"/>
    <col min="13063" max="13063" width="7.625" style="138" customWidth="1"/>
    <col min="13064" max="13064" width="7.875" style="138" customWidth="1"/>
    <col min="13065" max="13065" width="7.625" style="138" customWidth="1"/>
    <col min="13066" max="13066" width="8.125" style="138" customWidth="1"/>
    <col min="13067" max="13067" width="7.75" style="138" customWidth="1"/>
    <col min="13068" max="13069" width="8.125" style="138" customWidth="1"/>
    <col min="13070" max="13070" width="7.75" style="138" customWidth="1"/>
    <col min="13071" max="13073" width="8.25" style="138" bestFit="1" customWidth="1"/>
    <col min="13074" max="13074" width="6.75" style="138" customWidth="1"/>
    <col min="13075" max="13077" width="8.25" style="138" bestFit="1" customWidth="1"/>
    <col min="13078" max="13078" width="6.875" style="138" customWidth="1"/>
    <col min="13079" max="13079" width="5.625" style="138" customWidth="1"/>
    <col min="13080" max="13080" width="6.375" style="138" customWidth="1"/>
    <col min="13081" max="13081" width="5.75" style="138" customWidth="1"/>
    <col min="13082" max="13082" width="9.125" style="138" customWidth="1"/>
    <col min="13083" max="13083" width="6" style="138" customWidth="1"/>
    <col min="13084" max="13094" width="6.625" style="138" customWidth="1"/>
    <col min="13095" max="13095" width="6.5" style="138" customWidth="1"/>
    <col min="13096" max="13096" width="5.25" style="138" customWidth="1"/>
    <col min="13097" max="13097" width="6.375" style="138" customWidth="1"/>
    <col min="13098" max="13098" width="10.125" style="138" customWidth="1"/>
    <col min="13099" max="13099" width="7.5" style="138" customWidth="1"/>
    <col min="13100" max="13100" width="6.125" style="138" customWidth="1"/>
    <col min="13101" max="13101" width="8.625" style="138" customWidth="1"/>
    <col min="13102" max="13102" width="5.75" style="138" customWidth="1"/>
    <col min="13103" max="13103" width="9.375" style="138" customWidth="1"/>
    <col min="13104" max="13104" width="6.125" style="138" customWidth="1"/>
    <col min="13105" max="13105" width="9.125" style="138" customWidth="1"/>
    <col min="13106" max="13106" width="5" style="138" customWidth="1"/>
    <col min="13107" max="13107" width="5.125" style="138" customWidth="1"/>
    <col min="13108" max="13108" width="3.5" style="138" customWidth="1"/>
    <col min="13109" max="13109" width="5.5" style="138" customWidth="1"/>
    <col min="13110" max="13111" width="9.625" style="138"/>
    <col min="13112" max="13112" width="5.875" style="138" customWidth="1"/>
    <col min="13113" max="13312" width="9.625" style="138"/>
    <col min="13313" max="13313" width="6.625" style="138" customWidth="1"/>
    <col min="13314" max="13314" width="7.875" style="138" customWidth="1"/>
    <col min="13315" max="13315" width="5.375" style="138" customWidth="1"/>
    <col min="13316" max="13316" width="5.75" style="138" customWidth="1"/>
    <col min="13317" max="13317" width="6.75" style="138" customWidth="1"/>
    <col min="13318" max="13318" width="7.5" style="138" customWidth="1"/>
    <col min="13319" max="13319" width="7.625" style="138" customWidth="1"/>
    <col min="13320" max="13320" width="7.875" style="138" customWidth="1"/>
    <col min="13321" max="13321" width="7.625" style="138" customWidth="1"/>
    <col min="13322" max="13322" width="8.125" style="138" customWidth="1"/>
    <col min="13323" max="13323" width="7.75" style="138" customWidth="1"/>
    <col min="13324" max="13325" width="8.125" style="138" customWidth="1"/>
    <col min="13326" max="13326" width="7.75" style="138" customWidth="1"/>
    <col min="13327" max="13329" width="8.25" style="138" bestFit="1" customWidth="1"/>
    <col min="13330" max="13330" width="6.75" style="138" customWidth="1"/>
    <col min="13331" max="13333" width="8.25" style="138" bestFit="1" customWidth="1"/>
    <col min="13334" max="13334" width="6.875" style="138" customWidth="1"/>
    <col min="13335" max="13335" width="5.625" style="138" customWidth="1"/>
    <col min="13336" max="13336" width="6.375" style="138" customWidth="1"/>
    <col min="13337" max="13337" width="5.75" style="138" customWidth="1"/>
    <col min="13338" max="13338" width="9.125" style="138" customWidth="1"/>
    <col min="13339" max="13339" width="6" style="138" customWidth="1"/>
    <col min="13340" max="13350" width="6.625" style="138" customWidth="1"/>
    <col min="13351" max="13351" width="6.5" style="138" customWidth="1"/>
    <col min="13352" max="13352" width="5.25" style="138" customWidth="1"/>
    <col min="13353" max="13353" width="6.375" style="138" customWidth="1"/>
    <col min="13354" max="13354" width="10.125" style="138" customWidth="1"/>
    <col min="13355" max="13355" width="7.5" style="138" customWidth="1"/>
    <col min="13356" max="13356" width="6.125" style="138" customWidth="1"/>
    <col min="13357" max="13357" width="8.625" style="138" customWidth="1"/>
    <col min="13358" max="13358" width="5.75" style="138" customWidth="1"/>
    <col min="13359" max="13359" width="9.375" style="138" customWidth="1"/>
    <col min="13360" max="13360" width="6.125" style="138" customWidth="1"/>
    <col min="13361" max="13361" width="9.125" style="138" customWidth="1"/>
    <col min="13362" max="13362" width="5" style="138" customWidth="1"/>
    <col min="13363" max="13363" width="5.125" style="138" customWidth="1"/>
    <col min="13364" max="13364" width="3.5" style="138" customWidth="1"/>
    <col min="13365" max="13365" width="5.5" style="138" customWidth="1"/>
    <col min="13366" max="13367" width="9.625" style="138"/>
    <col min="13368" max="13368" width="5.875" style="138" customWidth="1"/>
    <col min="13369" max="13568" width="9.625" style="138"/>
    <col min="13569" max="13569" width="6.625" style="138" customWidth="1"/>
    <col min="13570" max="13570" width="7.875" style="138" customWidth="1"/>
    <col min="13571" max="13571" width="5.375" style="138" customWidth="1"/>
    <col min="13572" max="13572" width="5.75" style="138" customWidth="1"/>
    <col min="13573" max="13573" width="6.75" style="138" customWidth="1"/>
    <col min="13574" max="13574" width="7.5" style="138" customWidth="1"/>
    <col min="13575" max="13575" width="7.625" style="138" customWidth="1"/>
    <col min="13576" max="13576" width="7.875" style="138" customWidth="1"/>
    <col min="13577" max="13577" width="7.625" style="138" customWidth="1"/>
    <col min="13578" max="13578" width="8.125" style="138" customWidth="1"/>
    <col min="13579" max="13579" width="7.75" style="138" customWidth="1"/>
    <col min="13580" max="13581" width="8.125" style="138" customWidth="1"/>
    <col min="13582" max="13582" width="7.75" style="138" customWidth="1"/>
    <col min="13583" max="13585" width="8.25" style="138" bestFit="1" customWidth="1"/>
    <col min="13586" max="13586" width="6.75" style="138" customWidth="1"/>
    <col min="13587" max="13589" width="8.25" style="138" bestFit="1" customWidth="1"/>
    <col min="13590" max="13590" width="6.875" style="138" customWidth="1"/>
    <col min="13591" max="13591" width="5.625" style="138" customWidth="1"/>
    <col min="13592" max="13592" width="6.375" style="138" customWidth="1"/>
    <col min="13593" max="13593" width="5.75" style="138" customWidth="1"/>
    <col min="13594" max="13594" width="9.125" style="138" customWidth="1"/>
    <col min="13595" max="13595" width="6" style="138" customWidth="1"/>
    <col min="13596" max="13606" width="6.625" style="138" customWidth="1"/>
    <col min="13607" max="13607" width="6.5" style="138" customWidth="1"/>
    <col min="13608" max="13608" width="5.25" style="138" customWidth="1"/>
    <col min="13609" max="13609" width="6.375" style="138" customWidth="1"/>
    <col min="13610" max="13610" width="10.125" style="138" customWidth="1"/>
    <col min="13611" max="13611" width="7.5" style="138" customWidth="1"/>
    <col min="13612" max="13612" width="6.125" style="138" customWidth="1"/>
    <col min="13613" max="13613" width="8.625" style="138" customWidth="1"/>
    <col min="13614" max="13614" width="5.75" style="138" customWidth="1"/>
    <col min="13615" max="13615" width="9.375" style="138" customWidth="1"/>
    <col min="13616" max="13616" width="6.125" style="138" customWidth="1"/>
    <col min="13617" max="13617" width="9.125" style="138" customWidth="1"/>
    <col min="13618" max="13618" width="5" style="138" customWidth="1"/>
    <col min="13619" max="13619" width="5.125" style="138" customWidth="1"/>
    <col min="13620" max="13620" width="3.5" style="138" customWidth="1"/>
    <col min="13621" max="13621" width="5.5" style="138" customWidth="1"/>
    <col min="13622" max="13623" width="9.625" style="138"/>
    <col min="13624" max="13624" width="5.875" style="138" customWidth="1"/>
    <col min="13625" max="13824" width="9.625" style="138"/>
    <col min="13825" max="13825" width="6.625" style="138" customWidth="1"/>
    <col min="13826" max="13826" width="7.875" style="138" customWidth="1"/>
    <col min="13827" max="13827" width="5.375" style="138" customWidth="1"/>
    <col min="13828" max="13828" width="5.75" style="138" customWidth="1"/>
    <col min="13829" max="13829" width="6.75" style="138" customWidth="1"/>
    <col min="13830" max="13830" width="7.5" style="138" customWidth="1"/>
    <col min="13831" max="13831" width="7.625" style="138" customWidth="1"/>
    <col min="13832" max="13832" width="7.875" style="138" customWidth="1"/>
    <col min="13833" max="13833" width="7.625" style="138" customWidth="1"/>
    <col min="13834" max="13834" width="8.125" style="138" customWidth="1"/>
    <col min="13835" max="13835" width="7.75" style="138" customWidth="1"/>
    <col min="13836" max="13837" width="8.125" style="138" customWidth="1"/>
    <col min="13838" max="13838" width="7.75" style="138" customWidth="1"/>
    <col min="13839" max="13841" width="8.25" style="138" bestFit="1" customWidth="1"/>
    <col min="13842" max="13842" width="6.75" style="138" customWidth="1"/>
    <col min="13843" max="13845" width="8.25" style="138" bestFit="1" customWidth="1"/>
    <col min="13846" max="13846" width="6.875" style="138" customWidth="1"/>
    <col min="13847" max="13847" width="5.625" style="138" customWidth="1"/>
    <col min="13848" max="13848" width="6.375" style="138" customWidth="1"/>
    <col min="13849" max="13849" width="5.75" style="138" customWidth="1"/>
    <col min="13850" max="13850" width="9.125" style="138" customWidth="1"/>
    <col min="13851" max="13851" width="6" style="138" customWidth="1"/>
    <col min="13852" max="13862" width="6.625" style="138" customWidth="1"/>
    <col min="13863" max="13863" width="6.5" style="138" customWidth="1"/>
    <col min="13864" max="13864" width="5.25" style="138" customWidth="1"/>
    <col min="13865" max="13865" width="6.375" style="138" customWidth="1"/>
    <col min="13866" max="13866" width="10.125" style="138" customWidth="1"/>
    <col min="13867" max="13867" width="7.5" style="138" customWidth="1"/>
    <col min="13868" max="13868" width="6.125" style="138" customWidth="1"/>
    <col min="13869" max="13869" width="8.625" style="138" customWidth="1"/>
    <col min="13870" max="13870" width="5.75" style="138" customWidth="1"/>
    <col min="13871" max="13871" width="9.375" style="138" customWidth="1"/>
    <col min="13872" max="13872" width="6.125" style="138" customWidth="1"/>
    <col min="13873" max="13873" width="9.125" style="138" customWidth="1"/>
    <col min="13874" max="13874" width="5" style="138" customWidth="1"/>
    <col min="13875" max="13875" width="5.125" style="138" customWidth="1"/>
    <col min="13876" max="13876" width="3.5" style="138" customWidth="1"/>
    <col min="13877" max="13877" width="5.5" style="138" customWidth="1"/>
    <col min="13878" max="13879" width="9.625" style="138"/>
    <col min="13880" max="13880" width="5.875" style="138" customWidth="1"/>
    <col min="13881" max="14080" width="9.625" style="138"/>
    <col min="14081" max="14081" width="6.625" style="138" customWidth="1"/>
    <col min="14082" max="14082" width="7.875" style="138" customWidth="1"/>
    <col min="14083" max="14083" width="5.375" style="138" customWidth="1"/>
    <col min="14084" max="14084" width="5.75" style="138" customWidth="1"/>
    <col min="14085" max="14085" width="6.75" style="138" customWidth="1"/>
    <col min="14086" max="14086" width="7.5" style="138" customWidth="1"/>
    <col min="14087" max="14087" width="7.625" style="138" customWidth="1"/>
    <col min="14088" max="14088" width="7.875" style="138" customWidth="1"/>
    <col min="14089" max="14089" width="7.625" style="138" customWidth="1"/>
    <col min="14090" max="14090" width="8.125" style="138" customWidth="1"/>
    <col min="14091" max="14091" width="7.75" style="138" customWidth="1"/>
    <col min="14092" max="14093" width="8.125" style="138" customWidth="1"/>
    <col min="14094" max="14094" width="7.75" style="138" customWidth="1"/>
    <col min="14095" max="14097" width="8.25" style="138" bestFit="1" customWidth="1"/>
    <col min="14098" max="14098" width="6.75" style="138" customWidth="1"/>
    <col min="14099" max="14101" width="8.25" style="138" bestFit="1" customWidth="1"/>
    <col min="14102" max="14102" width="6.875" style="138" customWidth="1"/>
    <col min="14103" max="14103" width="5.625" style="138" customWidth="1"/>
    <col min="14104" max="14104" width="6.375" style="138" customWidth="1"/>
    <col min="14105" max="14105" width="5.75" style="138" customWidth="1"/>
    <col min="14106" max="14106" width="9.125" style="138" customWidth="1"/>
    <col min="14107" max="14107" width="6" style="138" customWidth="1"/>
    <col min="14108" max="14118" width="6.625" style="138" customWidth="1"/>
    <col min="14119" max="14119" width="6.5" style="138" customWidth="1"/>
    <col min="14120" max="14120" width="5.25" style="138" customWidth="1"/>
    <col min="14121" max="14121" width="6.375" style="138" customWidth="1"/>
    <col min="14122" max="14122" width="10.125" style="138" customWidth="1"/>
    <col min="14123" max="14123" width="7.5" style="138" customWidth="1"/>
    <col min="14124" max="14124" width="6.125" style="138" customWidth="1"/>
    <col min="14125" max="14125" width="8.625" style="138" customWidth="1"/>
    <col min="14126" max="14126" width="5.75" style="138" customWidth="1"/>
    <col min="14127" max="14127" width="9.375" style="138" customWidth="1"/>
    <col min="14128" max="14128" width="6.125" style="138" customWidth="1"/>
    <col min="14129" max="14129" width="9.125" style="138" customWidth="1"/>
    <col min="14130" max="14130" width="5" style="138" customWidth="1"/>
    <col min="14131" max="14131" width="5.125" style="138" customWidth="1"/>
    <col min="14132" max="14132" width="3.5" style="138" customWidth="1"/>
    <col min="14133" max="14133" width="5.5" style="138" customWidth="1"/>
    <col min="14134" max="14135" width="9.625" style="138"/>
    <col min="14136" max="14136" width="5.875" style="138" customWidth="1"/>
    <col min="14137" max="14336" width="9.625" style="138"/>
    <col min="14337" max="14337" width="6.625" style="138" customWidth="1"/>
    <col min="14338" max="14338" width="7.875" style="138" customWidth="1"/>
    <col min="14339" max="14339" width="5.375" style="138" customWidth="1"/>
    <col min="14340" max="14340" width="5.75" style="138" customWidth="1"/>
    <col min="14341" max="14341" width="6.75" style="138" customWidth="1"/>
    <col min="14342" max="14342" width="7.5" style="138" customWidth="1"/>
    <col min="14343" max="14343" width="7.625" style="138" customWidth="1"/>
    <col min="14344" max="14344" width="7.875" style="138" customWidth="1"/>
    <col min="14345" max="14345" width="7.625" style="138" customWidth="1"/>
    <col min="14346" max="14346" width="8.125" style="138" customWidth="1"/>
    <col min="14347" max="14347" width="7.75" style="138" customWidth="1"/>
    <col min="14348" max="14349" width="8.125" style="138" customWidth="1"/>
    <col min="14350" max="14350" width="7.75" style="138" customWidth="1"/>
    <col min="14351" max="14353" width="8.25" style="138" bestFit="1" customWidth="1"/>
    <col min="14354" max="14354" width="6.75" style="138" customWidth="1"/>
    <col min="14355" max="14357" width="8.25" style="138" bestFit="1" customWidth="1"/>
    <col min="14358" max="14358" width="6.875" style="138" customWidth="1"/>
    <col min="14359" max="14359" width="5.625" style="138" customWidth="1"/>
    <col min="14360" max="14360" width="6.375" style="138" customWidth="1"/>
    <col min="14361" max="14361" width="5.75" style="138" customWidth="1"/>
    <col min="14362" max="14362" width="9.125" style="138" customWidth="1"/>
    <col min="14363" max="14363" width="6" style="138" customWidth="1"/>
    <col min="14364" max="14374" width="6.625" style="138" customWidth="1"/>
    <col min="14375" max="14375" width="6.5" style="138" customWidth="1"/>
    <col min="14376" max="14376" width="5.25" style="138" customWidth="1"/>
    <col min="14377" max="14377" width="6.375" style="138" customWidth="1"/>
    <col min="14378" max="14378" width="10.125" style="138" customWidth="1"/>
    <col min="14379" max="14379" width="7.5" style="138" customWidth="1"/>
    <col min="14380" max="14380" width="6.125" style="138" customWidth="1"/>
    <col min="14381" max="14381" width="8.625" style="138" customWidth="1"/>
    <col min="14382" max="14382" width="5.75" style="138" customWidth="1"/>
    <col min="14383" max="14383" width="9.375" style="138" customWidth="1"/>
    <col min="14384" max="14384" width="6.125" style="138" customWidth="1"/>
    <col min="14385" max="14385" width="9.125" style="138" customWidth="1"/>
    <col min="14386" max="14386" width="5" style="138" customWidth="1"/>
    <col min="14387" max="14387" width="5.125" style="138" customWidth="1"/>
    <col min="14388" max="14388" width="3.5" style="138" customWidth="1"/>
    <col min="14389" max="14389" width="5.5" style="138" customWidth="1"/>
    <col min="14390" max="14391" width="9.625" style="138"/>
    <col min="14392" max="14392" width="5.875" style="138" customWidth="1"/>
    <col min="14393" max="14592" width="9.625" style="138"/>
    <col min="14593" max="14593" width="6.625" style="138" customWidth="1"/>
    <col min="14594" max="14594" width="7.875" style="138" customWidth="1"/>
    <col min="14595" max="14595" width="5.375" style="138" customWidth="1"/>
    <col min="14596" max="14596" width="5.75" style="138" customWidth="1"/>
    <col min="14597" max="14597" width="6.75" style="138" customWidth="1"/>
    <col min="14598" max="14598" width="7.5" style="138" customWidth="1"/>
    <col min="14599" max="14599" width="7.625" style="138" customWidth="1"/>
    <col min="14600" max="14600" width="7.875" style="138" customWidth="1"/>
    <col min="14601" max="14601" width="7.625" style="138" customWidth="1"/>
    <col min="14602" max="14602" width="8.125" style="138" customWidth="1"/>
    <col min="14603" max="14603" width="7.75" style="138" customWidth="1"/>
    <col min="14604" max="14605" width="8.125" style="138" customWidth="1"/>
    <col min="14606" max="14606" width="7.75" style="138" customWidth="1"/>
    <col min="14607" max="14609" width="8.25" style="138" bestFit="1" customWidth="1"/>
    <col min="14610" max="14610" width="6.75" style="138" customWidth="1"/>
    <col min="14611" max="14613" width="8.25" style="138" bestFit="1" customWidth="1"/>
    <col min="14614" max="14614" width="6.875" style="138" customWidth="1"/>
    <col min="14615" max="14615" width="5.625" style="138" customWidth="1"/>
    <col min="14616" max="14616" width="6.375" style="138" customWidth="1"/>
    <col min="14617" max="14617" width="5.75" style="138" customWidth="1"/>
    <col min="14618" max="14618" width="9.125" style="138" customWidth="1"/>
    <col min="14619" max="14619" width="6" style="138" customWidth="1"/>
    <col min="14620" max="14630" width="6.625" style="138" customWidth="1"/>
    <col min="14631" max="14631" width="6.5" style="138" customWidth="1"/>
    <col min="14632" max="14632" width="5.25" style="138" customWidth="1"/>
    <col min="14633" max="14633" width="6.375" style="138" customWidth="1"/>
    <col min="14634" max="14634" width="10.125" style="138" customWidth="1"/>
    <col min="14635" max="14635" width="7.5" style="138" customWidth="1"/>
    <col min="14636" max="14636" width="6.125" style="138" customWidth="1"/>
    <col min="14637" max="14637" width="8.625" style="138" customWidth="1"/>
    <col min="14638" max="14638" width="5.75" style="138" customWidth="1"/>
    <col min="14639" max="14639" width="9.375" style="138" customWidth="1"/>
    <col min="14640" max="14640" width="6.125" style="138" customWidth="1"/>
    <col min="14641" max="14641" width="9.125" style="138" customWidth="1"/>
    <col min="14642" max="14642" width="5" style="138" customWidth="1"/>
    <col min="14643" max="14643" width="5.125" style="138" customWidth="1"/>
    <col min="14644" max="14644" width="3.5" style="138" customWidth="1"/>
    <col min="14645" max="14645" width="5.5" style="138" customWidth="1"/>
    <col min="14646" max="14647" width="9.625" style="138"/>
    <col min="14648" max="14648" width="5.875" style="138" customWidth="1"/>
    <col min="14649" max="14848" width="9.625" style="138"/>
    <col min="14849" max="14849" width="6.625" style="138" customWidth="1"/>
    <col min="14850" max="14850" width="7.875" style="138" customWidth="1"/>
    <col min="14851" max="14851" width="5.375" style="138" customWidth="1"/>
    <col min="14852" max="14852" width="5.75" style="138" customWidth="1"/>
    <col min="14853" max="14853" width="6.75" style="138" customWidth="1"/>
    <col min="14854" max="14854" width="7.5" style="138" customWidth="1"/>
    <col min="14855" max="14855" width="7.625" style="138" customWidth="1"/>
    <col min="14856" max="14856" width="7.875" style="138" customWidth="1"/>
    <col min="14857" max="14857" width="7.625" style="138" customWidth="1"/>
    <col min="14858" max="14858" width="8.125" style="138" customWidth="1"/>
    <col min="14859" max="14859" width="7.75" style="138" customWidth="1"/>
    <col min="14860" max="14861" width="8.125" style="138" customWidth="1"/>
    <col min="14862" max="14862" width="7.75" style="138" customWidth="1"/>
    <col min="14863" max="14865" width="8.25" style="138" bestFit="1" customWidth="1"/>
    <col min="14866" max="14866" width="6.75" style="138" customWidth="1"/>
    <col min="14867" max="14869" width="8.25" style="138" bestFit="1" customWidth="1"/>
    <col min="14870" max="14870" width="6.875" style="138" customWidth="1"/>
    <col min="14871" max="14871" width="5.625" style="138" customWidth="1"/>
    <col min="14872" max="14872" width="6.375" style="138" customWidth="1"/>
    <col min="14873" max="14873" width="5.75" style="138" customWidth="1"/>
    <col min="14874" max="14874" width="9.125" style="138" customWidth="1"/>
    <col min="14875" max="14875" width="6" style="138" customWidth="1"/>
    <col min="14876" max="14886" width="6.625" style="138" customWidth="1"/>
    <col min="14887" max="14887" width="6.5" style="138" customWidth="1"/>
    <col min="14888" max="14888" width="5.25" style="138" customWidth="1"/>
    <col min="14889" max="14889" width="6.375" style="138" customWidth="1"/>
    <col min="14890" max="14890" width="10.125" style="138" customWidth="1"/>
    <col min="14891" max="14891" width="7.5" style="138" customWidth="1"/>
    <col min="14892" max="14892" width="6.125" style="138" customWidth="1"/>
    <col min="14893" max="14893" width="8.625" style="138" customWidth="1"/>
    <col min="14894" max="14894" width="5.75" style="138" customWidth="1"/>
    <col min="14895" max="14895" width="9.375" style="138" customWidth="1"/>
    <col min="14896" max="14896" width="6.125" style="138" customWidth="1"/>
    <col min="14897" max="14897" width="9.125" style="138" customWidth="1"/>
    <col min="14898" max="14898" width="5" style="138" customWidth="1"/>
    <col min="14899" max="14899" width="5.125" style="138" customWidth="1"/>
    <col min="14900" max="14900" width="3.5" style="138" customWidth="1"/>
    <col min="14901" max="14901" width="5.5" style="138" customWidth="1"/>
    <col min="14902" max="14903" width="9.625" style="138"/>
    <col min="14904" max="14904" width="5.875" style="138" customWidth="1"/>
    <col min="14905" max="15104" width="9.625" style="138"/>
    <col min="15105" max="15105" width="6.625" style="138" customWidth="1"/>
    <col min="15106" max="15106" width="7.875" style="138" customWidth="1"/>
    <col min="15107" max="15107" width="5.375" style="138" customWidth="1"/>
    <col min="15108" max="15108" width="5.75" style="138" customWidth="1"/>
    <col min="15109" max="15109" width="6.75" style="138" customWidth="1"/>
    <col min="15110" max="15110" width="7.5" style="138" customWidth="1"/>
    <col min="15111" max="15111" width="7.625" style="138" customWidth="1"/>
    <col min="15112" max="15112" width="7.875" style="138" customWidth="1"/>
    <col min="15113" max="15113" width="7.625" style="138" customWidth="1"/>
    <col min="15114" max="15114" width="8.125" style="138" customWidth="1"/>
    <col min="15115" max="15115" width="7.75" style="138" customWidth="1"/>
    <col min="15116" max="15117" width="8.125" style="138" customWidth="1"/>
    <col min="15118" max="15118" width="7.75" style="138" customWidth="1"/>
    <col min="15119" max="15121" width="8.25" style="138" bestFit="1" customWidth="1"/>
    <col min="15122" max="15122" width="6.75" style="138" customWidth="1"/>
    <col min="15123" max="15125" width="8.25" style="138" bestFit="1" customWidth="1"/>
    <col min="15126" max="15126" width="6.875" style="138" customWidth="1"/>
    <col min="15127" max="15127" width="5.625" style="138" customWidth="1"/>
    <col min="15128" max="15128" width="6.375" style="138" customWidth="1"/>
    <col min="15129" max="15129" width="5.75" style="138" customWidth="1"/>
    <col min="15130" max="15130" width="9.125" style="138" customWidth="1"/>
    <col min="15131" max="15131" width="6" style="138" customWidth="1"/>
    <col min="15132" max="15142" width="6.625" style="138" customWidth="1"/>
    <col min="15143" max="15143" width="6.5" style="138" customWidth="1"/>
    <col min="15144" max="15144" width="5.25" style="138" customWidth="1"/>
    <col min="15145" max="15145" width="6.375" style="138" customWidth="1"/>
    <col min="15146" max="15146" width="10.125" style="138" customWidth="1"/>
    <col min="15147" max="15147" width="7.5" style="138" customWidth="1"/>
    <col min="15148" max="15148" width="6.125" style="138" customWidth="1"/>
    <col min="15149" max="15149" width="8.625" style="138" customWidth="1"/>
    <col min="15150" max="15150" width="5.75" style="138" customWidth="1"/>
    <col min="15151" max="15151" width="9.375" style="138" customWidth="1"/>
    <col min="15152" max="15152" width="6.125" style="138" customWidth="1"/>
    <col min="15153" max="15153" width="9.125" style="138" customWidth="1"/>
    <col min="15154" max="15154" width="5" style="138" customWidth="1"/>
    <col min="15155" max="15155" width="5.125" style="138" customWidth="1"/>
    <col min="15156" max="15156" width="3.5" style="138" customWidth="1"/>
    <col min="15157" max="15157" width="5.5" style="138" customWidth="1"/>
    <col min="15158" max="15159" width="9.625" style="138"/>
    <col min="15160" max="15160" width="5.875" style="138" customWidth="1"/>
    <col min="15161" max="15360" width="9.625" style="138"/>
    <col min="15361" max="15361" width="6.625" style="138" customWidth="1"/>
    <col min="15362" max="15362" width="7.875" style="138" customWidth="1"/>
    <col min="15363" max="15363" width="5.375" style="138" customWidth="1"/>
    <col min="15364" max="15364" width="5.75" style="138" customWidth="1"/>
    <col min="15365" max="15365" width="6.75" style="138" customWidth="1"/>
    <col min="15366" max="15366" width="7.5" style="138" customWidth="1"/>
    <col min="15367" max="15367" width="7.625" style="138" customWidth="1"/>
    <col min="15368" max="15368" width="7.875" style="138" customWidth="1"/>
    <col min="15369" max="15369" width="7.625" style="138" customWidth="1"/>
    <col min="15370" max="15370" width="8.125" style="138" customWidth="1"/>
    <col min="15371" max="15371" width="7.75" style="138" customWidth="1"/>
    <col min="15372" max="15373" width="8.125" style="138" customWidth="1"/>
    <col min="15374" max="15374" width="7.75" style="138" customWidth="1"/>
    <col min="15375" max="15377" width="8.25" style="138" bestFit="1" customWidth="1"/>
    <col min="15378" max="15378" width="6.75" style="138" customWidth="1"/>
    <col min="15379" max="15381" width="8.25" style="138" bestFit="1" customWidth="1"/>
    <col min="15382" max="15382" width="6.875" style="138" customWidth="1"/>
    <col min="15383" max="15383" width="5.625" style="138" customWidth="1"/>
    <col min="15384" max="15384" width="6.375" style="138" customWidth="1"/>
    <col min="15385" max="15385" width="5.75" style="138" customWidth="1"/>
    <col min="15386" max="15386" width="9.125" style="138" customWidth="1"/>
    <col min="15387" max="15387" width="6" style="138" customWidth="1"/>
    <col min="15388" max="15398" width="6.625" style="138" customWidth="1"/>
    <col min="15399" max="15399" width="6.5" style="138" customWidth="1"/>
    <col min="15400" max="15400" width="5.25" style="138" customWidth="1"/>
    <col min="15401" max="15401" width="6.375" style="138" customWidth="1"/>
    <col min="15402" max="15402" width="10.125" style="138" customWidth="1"/>
    <col min="15403" max="15403" width="7.5" style="138" customWidth="1"/>
    <col min="15404" max="15404" width="6.125" style="138" customWidth="1"/>
    <col min="15405" max="15405" width="8.625" style="138" customWidth="1"/>
    <col min="15406" max="15406" width="5.75" style="138" customWidth="1"/>
    <col min="15407" max="15407" width="9.375" style="138" customWidth="1"/>
    <col min="15408" max="15408" width="6.125" style="138" customWidth="1"/>
    <col min="15409" max="15409" width="9.125" style="138" customWidth="1"/>
    <col min="15410" max="15410" width="5" style="138" customWidth="1"/>
    <col min="15411" max="15411" width="5.125" style="138" customWidth="1"/>
    <col min="15412" max="15412" width="3.5" style="138" customWidth="1"/>
    <col min="15413" max="15413" width="5.5" style="138" customWidth="1"/>
    <col min="15414" max="15415" width="9.625" style="138"/>
    <col min="15416" max="15416" width="5.875" style="138" customWidth="1"/>
    <col min="15417" max="15616" width="9.625" style="138"/>
    <col min="15617" max="15617" width="6.625" style="138" customWidth="1"/>
    <col min="15618" max="15618" width="7.875" style="138" customWidth="1"/>
    <col min="15619" max="15619" width="5.375" style="138" customWidth="1"/>
    <col min="15620" max="15620" width="5.75" style="138" customWidth="1"/>
    <col min="15621" max="15621" width="6.75" style="138" customWidth="1"/>
    <col min="15622" max="15622" width="7.5" style="138" customWidth="1"/>
    <col min="15623" max="15623" width="7.625" style="138" customWidth="1"/>
    <col min="15624" max="15624" width="7.875" style="138" customWidth="1"/>
    <col min="15625" max="15625" width="7.625" style="138" customWidth="1"/>
    <col min="15626" max="15626" width="8.125" style="138" customWidth="1"/>
    <col min="15627" max="15627" width="7.75" style="138" customWidth="1"/>
    <col min="15628" max="15629" width="8.125" style="138" customWidth="1"/>
    <col min="15630" max="15630" width="7.75" style="138" customWidth="1"/>
    <col min="15631" max="15633" width="8.25" style="138" bestFit="1" customWidth="1"/>
    <col min="15634" max="15634" width="6.75" style="138" customWidth="1"/>
    <col min="15635" max="15637" width="8.25" style="138" bestFit="1" customWidth="1"/>
    <col min="15638" max="15638" width="6.875" style="138" customWidth="1"/>
    <col min="15639" max="15639" width="5.625" style="138" customWidth="1"/>
    <col min="15640" max="15640" width="6.375" style="138" customWidth="1"/>
    <col min="15641" max="15641" width="5.75" style="138" customWidth="1"/>
    <col min="15642" max="15642" width="9.125" style="138" customWidth="1"/>
    <col min="15643" max="15643" width="6" style="138" customWidth="1"/>
    <col min="15644" max="15654" width="6.625" style="138" customWidth="1"/>
    <col min="15655" max="15655" width="6.5" style="138" customWidth="1"/>
    <col min="15656" max="15656" width="5.25" style="138" customWidth="1"/>
    <col min="15657" max="15657" width="6.375" style="138" customWidth="1"/>
    <col min="15658" max="15658" width="10.125" style="138" customWidth="1"/>
    <col min="15659" max="15659" width="7.5" style="138" customWidth="1"/>
    <col min="15660" max="15660" width="6.125" style="138" customWidth="1"/>
    <col min="15661" max="15661" width="8.625" style="138" customWidth="1"/>
    <col min="15662" max="15662" width="5.75" style="138" customWidth="1"/>
    <col min="15663" max="15663" width="9.375" style="138" customWidth="1"/>
    <col min="15664" max="15664" width="6.125" style="138" customWidth="1"/>
    <col min="15665" max="15665" width="9.125" style="138" customWidth="1"/>
    <col min="15666" max="15666" width="5" style="138" customWidth="1"/>
    <col min="15667" max="15667" width="5.125" style="138" customWidth="1"/>
    <col min="15668" max="15668" width="3.5" style="138" customWidth="1"/>
    <col min="15669" max="15669" width="5.5" style="138" customWidth="1"/>
    <col min="15670" max="15671" width="9.625" style="138"/>
    <col min="15672" max="15672" width="5.875" style="138" customWidth="1"/>
    <col min="15673" max="15872" width="9.625" style="138"/>
    <col min="15873" max="15873" width="6.625" style="138" customWidth="1"/>
    <col min="15874" max="15874" width="7.875" style="138" customWidth="1"/>
    <col min="15875" max="15875" width="5.375" style="138" customWidth="1"/>
    <col min="15876" max="15876" width="5.75" style="138" customWidth="1"/>
    <col min="15877" max="15877" width="6.75" style="138" customWidth="1"/>
    <col min="15878" max="15878" width="7.5" style="138" customWidth="1"/>
    <col min="15879" max="15879" width="7.625" style="138" customWidth="1"/>
    <col min="15880" max="15880" width="7.875" style="138" customWidth="1"/>
    <col min="15881" max="15881" width="7.625" style="138" customWidth="1"/>
    <col min="15882" max="15882" width="8.125" style="138" customWidth="1"/>
    <col min="15883" max="15883" width="7.75" style="138" customWidth="1"/>
    <col min="15884" max="15885" width="8.125" style="138" customWidth="1"/>
    <col min="15886" max="15886" width="7.75" style="138" customWidth="1"/>
    <col min="15887" max="15889" width="8.25" style="138" bestFit="1" customWidth="1"/>
    <col min="15890" max="15890" width="6.75" style="138" customWidth="1"/>
    <col min="15891" max="15893" width="8.25" style="138" bestFit="1" customWidth="1"/>
    <col min="15894" max="15894" width="6.875" style="138" customWidth="1"/>
    <col min="15895" max="15895" width="5.625" style="138" customWidth="1"/>
    <col min="15896" max="15896" width="6.375" style="138" customWidth="1"/>
    <col min="15897" max="15897" width="5.75" style="138" customWidth="1"/>
    <col min="15898" max="15898" width="9.125" style="138" customWidth="1"/>
    <col min="15899" max="15899" width="6" style="138" customWidth="1"/>
    <col min="15900" max="15910" width="6.625" style="138" customWidth="1"/>
    <col min="15911" max="15911" width="6.5" style="138" customWidth="1"/>
    <col min="15912" max="15912" width="5.25" style="138" customWidth="1"/>
    <col min="15913" max="15913" width="6.375" style="138" customWidth="1"/>
    <col min="15914" max="15914" width="10.125" style="138" customWidth="1"/>
    <col min="15915" max="15915" width="7.5" style="138" customWidth="1"/>
    <col min="15916" max="15916" width="6.125" style="138" customWidth="1"/>
    <col min="15917" max="15917" width="8.625" style="138" customWidth="1"/>
    <col min="15918" max="15918" width="5.75" style="138" customWidth="1"/>
    <col min="15919" max="15919" width="9.375" style="138" customWidth="1"/>
    <col min="15920" max="15920" width="6.125" style="138" customWidth="1"/>
    <col min="15921" max="15921" width="9.125" style="138" customWidth="1"/>
    <col min="15922" max="15922" width="5" style="138" customWidth="1"/>
    <col min="15923" max="15923" width="5.125" style="138" customWidth="1"/>
    <col min="15924" max="15924" width="3.5" style="138" customWidth="1"/>
    <col min="15925" max="15925" width="5.5" style="138" customWidth="1"/>
    <col min="15926" max="15927" width="9.625" style="138"/>
    <col min="15928" max="15928" width="5.875" style="138" customWidth="1"/>
    <col min="15929" max="16128" width="9.625" style="138"/>
    <col min="16129" max="16129" width="6.625" style="138" customWidth="1"/>
    <col min="16130" max="16130" width="7.875" style="138" customWidth="1"/>
    <col min="16131" max="16131" width="5.375" style="138" customWidth="1"/>
    <col min="16132" max="16132" width="5.75" style="138" customWidth="1"/>
    <col min="16133" max="16133" width="6.75" style="138" customWidth="1"/>
    <col min="16134" max="16134" width="7.5" style="138" customWidth="1"/>
    <col min="16135" max="16135" width="7.625" style="138" customWidth="1"/>
    <col min="16136" max="16136" width="7.875" style="138" customWidth="1"/>
    <col min="16137" max="16137" width="7.625" style="138" customWidth="1"/>
    <col min="16138" max="16138" width="8.125" style="138" customWidth="1"/>
    <col min="16139" max="16139" width="7.75" style="138" customWidth="1"/>
    <col min="16140" max="16141" width="8.125" style="138" customWidth="1"/>
    <col min="16142" max="16142" width="7.75" style="138" customWidth="1"/>
    <col min="16143" max="16145" width="8.25" style="138" bestFit="1" customWidth="1"/>
    <col min="16146" max="16146" width="6.75" style="138" customWidth="1"/>
    <col min="16147" max="16149" width="8.25" style="138" bestFit="1" customWidth="1"/>
    <col min="16150" max="16150" width="6.875" style="138" customWidth="1"/>
    <col min="16151" max="16151" width="5.625" style="138" customWidth="1"/>
    <col min="16152" max="16152" width="6.375" style="138" customWidth="1"/>
    <col min="16153" max="16153" width="5.75" style="138" customWidth="1"/>
    <col min="16154" max="16154" width="9.125" style="138" customWidth="1"/>
    <col min="16155" max="16155" width="6" style="138" customWidth="1"/>
    <col min="16156" max="16166" width="6.625" style="138" customWidth="1"/>
    <col min="16167" max="16167" width="6.5" style="138" customWidth="1"/>
    <col min="16168" max="16168" width="5.25" style="138" customWidth="1"/>
    <col min="16169" max="16169" width="6.375" style="138" customWidth="1"/>
    <col min="16170" max="16170" width="10.125" style="138" customWidth="1"/>
    <col min="16171" max="16171" width="7.5" style="138" customWidth="1"/>
    <col min="16172" max="16172" width="6.125" style="138" customWidth="1"/>
    <col min="16173" max="16173" width="8.625" style="138" customWidth="1"/>
    <col min="16174" max="16174" width="5.75" style="138" customWidth="1"/>
    <col min="16175" max="16175" width="9.375" style="138" customWidth="1"/>
    <col min="16176" max="16176" width="6.125" style="138" customWidth="1"/>
    <col min="16177" max="16177" width="9.125" style="138" customWidth="1"/>
    <col min="16178" max="16178" width="5" style="138" customWidth="1"/>
    <col min="16179" max="16179" width="5.125" style="138" customWidth="1"/>
    <col min="16180" max="16180" width="3.5" style="138" customWidth="1"/>
    <col min="16181" max="16181" width="5.5" style="138" customWidth="1"/>
    <col min="16182" max="16183" width="9.625" style="138"/>
    <col min="16184" max="16184" width="5.875" style="138" customWidth="1"/>
    <col min="16185" max="16384" width="9.625" style="138"/>
  </cols>
  <sheetData>
    <row r="1" spans="1:56" x14ac:dyDescent="0.2">
      <c r="A1" s="306" t="s">
        <v>0</v>
      </c>
      <c r="B1" s="306"/>
      <c r="C1" s="306"/>
      <c r="D1" s="306"/>
      <c r="E1" s="306"/>
      <c r="F1" s="306"/>
      <c r="G1" s="306"/>
      <c r="H1" s="306"/>
      <c r="I1" s="306"/>
      <c r="J1" s="306"/>
      <c r="K1" s="306"/>
      <c r="L1" s="306"/>
      <c r="M1" s="306"/>
      <c r="N1" s="306"/>
      <c r="O1" s="306"/>
      <c r="P1" s="306"/>
      <c r="Q1" s="306"/>
      <c r="R1" s="306"/>
      <c r="S1" s="306"/>
      <c r="T1" s="306"/>
      <c r="U1" s="306"/>
      <c r="V1" s="306"/>
      <c r="W1" s="306"/>
      <c r="X1" s="306"/>
      <c r="Y1" s="306"/>
      <c r="Z1" s="306"/>
      <c r="AA1" s="306"/>
      <c r="AB1" s="306"/>
      <c r="AC1" s="306"/>
      <c r="AD1" s="306"/>
      <c r="AE1" s="306"/>
      <c r="AF1" s="306"/>
      <c r="AG1" s="306"/>
      <c r="AH1" s="306"/>
      <c r="AI1" s="306"/>
      <c r="AJ1" s="306"/>
      <c r="AK1" s="306"/>
      <c r="AL1" s="306"/>
      <c r="AM1" s="306"/>
      <c r="AN1" s="306"/>
      <c r="AO1" s="306"/>
      <c r="AP1" s="306"/>
      <c r="AQ1" s="306"/>
      <c r="AR1" s="306"/>
      <c r="AS1" s="306"/>
      <c r="AT1" s="306"/>
      <c r="AU1" s="306"/>
      <c r="AV1" s="306"/>
      <c r="AW1" s="306"/>
      <c r="AX1" s="306"/>
      <c r="AY1" s="306"/>
      <c r="AZ1" s="306"/>
      <c r="BA1" s="306"/>
    </row>
    <row r="2" spans="1:56" x14ac:dyDescent="0.2">
      <c r="A2" s="306" t="s">
        <v>1</v>
      </c>
      <c r="B2" s="306"/>
      <c r="C2" s="306"/>
      <c r="D2" s="306"/>
      <c r="E2" s="306"/>
      <c r="F2" s="306"/>
      <c r="G2" s="306"/>
      <c r="H2" s="306"/>
      <c r="I2" s="306"/>
      <c r="J2" s="306"/>
      <c r="K2" s="306"/>
      <c r="L2" s="306"/>
      <c r="M2" s="306"/>
      <c r="N2" s="306"/>
      <c r="O2" s="306"/>
      <c r="P2" s="306"/>
      <c r="Q2" s="306"/>
      <c r="R2" s="306"/>
      <c r="S2" s="306"/>
      <c r="T2" s="306"/>
      <c r="U2" s="306"/>
      <c r="V2" s="306"/>
      <c r="W2" s="306"/>
      <c r="X2" s="306"/>
      <c r="Y2" s="306"/>
      <c r="Z2" s="306"/>
      <c r="AA2" s="306"/>
      <c r="AB2" s="306"/>
      <c r="AC2" s="306"/>
      <c r="AD2" s="306"/>
      <c r="AE2" s="306"/>
      <c r="AF2" s="306"/>
      <c r="AG2" s="306"/>
      <c r="AH2" s="306"/>
      <c r="AI2" s="306"/>
      <c r="AJ2" s="306"/>
      <c r="AK2" s="306"/>
      <c r="AL2" s="306"/>
      <c r="AM2" s="306"/>
      <c r="AN2" s="306"/>
      <c r="AO2" s="306"/>
      <c r="AP2" s="306"/>
      <c r="AQ2" s="306"/>
      <c r="AR2" s="306"/>
      <c r="AS2" s="306"/>
      <c r="AT2" s="306"/>
      <c r="AU2" s="306"/>
      <c r="AV2" s="306"/>
      <c r="AW2" s="306"/>
      <c r="AX2" s="306"/>
      <c r="AY2" s="306"/>
      <c r="AZ2" s="306"/>
      <c r="BA2" s="306"/>
    </row>
    <row r="3" spans="1:56" x14ac:dyDescent="0.2">
      <c r="A3" s="306" t="s">
        <v>2</v>
      </c>
      <c r="B3" s="306"/>
      <c r="C3" s="306"/>
      <c r="D3" s="306"/>
      <c r="E3" s="306"/>
      <c r="F3" s="306"/>
      <c r="G3" s="306"/>
      <c r="H3" s="306"/>
      <c r="I3" s="306"/>
      <c r="J3" s="306"/>
      <c r="K3" s="306"/>
      <c r="L3" s="306"/>
      <c r="M3" s="306"/>
      <c r="N3" s="306"/>
      <c r="O3" s="306"/>
      <c r="P3" s="306"/>
      <c r="Q3" s="306"/>
      <c r="R3" s="306"/>
      <c r="S3" s="306"/>
      <c r="T3" s="306"/>
      <c r="U3" s="306"/>
      <c r="V3" s="306"/>
      <c r="W3" s="306"/>
      <c r="X3" s="306"/>
      <c r="Y3" s="306"/>
      <c r="Z3" s="306"/>
      <c r="AA3" s="306"/>
      <c r="AB3" s="306"/>
      <c r="AC3" s="306"/>
      <c r="AD3" s="306"/>
      <c r="AE3" s="306"/>
      <c r="AF3" s="306"/>
      <c r="AG3" s="306"/>
      <c r="AH3" s="306"/>
      <c r="AI3" s="306"/>
      <c r="AJ3" s="306"/>
      <c r="AK3" s="306"/>
      <c r="AL3" s="306"/>
      <c r="AM3" s="306"/>
      <c r="AN3" s="306"/>
      <c r="AO3" s="306"/>
      <c r="AP3" s="306"/>
      <c r="AQ3" s="306"/>
      <c r="AR3" s="306"/>
      <c r="AS3" s="306"/>
      <c r="AT3" s="306"/>
      <c r="AU3" s="306"/>
      <c r="AV3" s="306"/>
      <c r="AW3" s="306"/>
      <c r="AX3" s="306"/>
      <c r="AY3" s="306"/>
      <c r="AZ3" s="306"/>
      <c r="BA3" s="306"/>
    </row>
    <row r="4" spans="1:56" x14ac:dyDescent="0.2">
      <c r="A4" s="307" t="s">
        <v>3</v>
      </c>
      <c r="B4" s="307"/>
      <c r="C4" s="307"/>
      <c r="D4" s="307"/>
      <c r="E4" s="307"/>
      <c r="F4" s="307"/>
      <c r="G4" s="307"/>
      <c r="H4" s="307"/>
      <c r="I4" s="307"/>
      <c r="J4" s="307"/>
      <c r="K4" s="307"/>
      <c r="L4" s="307"/>
      <c r="M4" s="307"/>
      <c r="N4" s="307"/>
      <c r="O4" s="307"/>
      <c r="P4" s="307"/>
      <c r="Q4" s="307"/>
      <c r="R4" s="307"/>
      <c r="S4" s="307"/>
      <c r="T4" s="307"/>
      <c r="U4" s="307"/>
      <c r="V4" s="307"/>
      <c r="W4" s="307"/>
      <c r="X4" s="307"/>
      <c r="Y4" s="307"/>
      <c r="Z4" s="307"/>
      <c r="AA4" s="307"/>
      <c r="AB4" s="307"/>
      <c r="AC4" s="307"/>
      <c r="AD4" s="307"/>
      <c r="AE4" s="307"/>
      <c r="AF4" s="307"/>
      <c r="AG4" s="307"/>
      <c r="AH4" s="307"/>
      <c r="AI4" s="307"/>
      <c r="AJ4" s="307"/>
      <c r="AK4" s="307"/>
      <c r="AL4" s="307"/>
      <c r="AM4" s="307"/>
      <c r="AN4" s="307"/>
      <c r="AO4" s="307"/>
      <c r="AP4" s="307"/>
      <c r="AQ4" s="307"/>
      <c r="AR4" s="307"/>
      <c r="AS4" s="307"/>
      <c r="AT4" s="307"/>
      <c r="AU4" s="307"/>
      <c r="AV4" s="307"/>
      <c r="AW4" s="307"/>
      <c r="AX4" s="307"/>
      <c r="AY4" s="307"/>
      <c r="AZ4" s="307"/>
      <c r="BA4" s="307"/>
    </row>
    <row r="5" spans="1:56" x14ac:dyDescent="0.2">
      <c r="A5" s="22" t="s">
        <v>130</v>
      </c>
      <c r="B5" s="23">
        <v>2010</v>
      </c>
      <c r="C5" s="24"/>
      <c r="D5" s="308" t="s">
        <v>118</v>
      </c>
      <c r="E5" s="309"/>
      <c r="F5" s="309"/>
      <c r="G5" s="309"/>
      <c r="H5" s="309"/>
      <c r="I5" s="310"/>
      <c r="J5" s="24"/>
      <c r="K5" s="24"/>
      <c r="L5" s="24"/>
      <c r="M5" s="24"/>
      <c r="N5" s="24"/>
      <c r="O5" s="24"/>
      <c r="P5" s="24"/>
      <c r="Q5" s="24"/>
      <c r="R5" s="24"/>
      <c r="S5" s="24"/>
      <c r="T5" s="24"/>
      <c r="U5" s="24"/>
      <c r="V5" s="25"/>
      <c r="W5" s="25"/>
      <c r="X5" s="25"/>
      <c r="Y5" s="25"/>
      <c r="Z5" s="26"/>
      <c r="AA5" s="25"/>
      <c r="AB5" s="25"/>
      <c r="AC5" s="311" t="s">
        <v>49</v>
      </c>
      <c r="AD5" s="311"/>
      <c r="AE5" s="311"/>
      <c r="AF5" s="311"/>
      <c r="AG5" s="311"/>
      <c r="AH5" s="311"/>
      <c r="AI5" s="311"/>
      <c r="AJ5" s="311"/>
      <c r="AK5" s="311"/>
      <c r="AL5" s="311"/>
      <c r="AM5" s="171"/>
      <c r="AN5" s="171"/>
      <c r="AO5" s="171"/>
      <c r="AP5" s="102"/>
      <c r="AQ5" s="172"/>
      <c r="AR5" s="173"/>
      <c r="AS5" s="102"/>
      <c r="AT5" s="101" t="s">
        <v>72</v>
      </c>
      <c r="AU5" s="101"/>
      <c r="AV5" s="101"/>
      <c r="AW5" s="101"/>
      <c r="AX5" s="90"/>
      <c r="AY5" s="91"/>
      <c r="AZ5" s="92"/>
      <c r="BA5" s="92"/>
      <c r="BB5" s="101" t="s">
        <v>38</v>
      </c>
      <c r="BC5" s="101"/>
      <c r="BD5" s="102"/>
    </row>
    <row r="6" spans="1:56" x14ac:dyDescent="0.2">
      <c r="A6" s="25"/>
      <c r="B6" s="27" t="s">
        <v>4</v>
      </c>
      <c r="C6" s="27"/>
      <c r="D6" s="27"/>
      <c r="E6" s="27"/>
      <c r="F6" s="27"/>
      <c r="G6" s="27"/>
      <c r="H6" s="27" t="s">
        <v>5</v>
      </c>
      <c r="I6" s="27"/>
      <c r="J6" s="27"/>
      <c r="K6" s="28"/>
      <c r="L6" s="27" t="s">
        <v>6</v>
      </c>
      <c r="M6" s="27"/>
      <c r="N6" s="27"/>
      <c r="O6" s="27" t="s">
        <v>7</v>
      </c>
      <c r="P6" s="27"/>
      <c r="Q6" s="27"/>
      <c r="R6" s="27"/>
      <c r="S6" s="27" t="s">
        <v>8</v>
      </c>
      <c r="T6" s="27"/>
      <c r="U6" s="27"/>
      <c r="V6" s="27"/>
      <c r="W6" s="25"/>
      <c r="X6" s="25"/>
      <c r="Y6" s="25"/>
      <c r="Z6" s="25"/>
      <c r="AA6" s="25"/>
      <c r="AB6" s="25"/>
      <c r="AC6" s="312" t="s">
        <v>58</v>
      </c>
      <c r="AD6" s="312"/>
      <c r="AE6" s="312"/>
      <c r="AF6" s="312"/>
      <c r="AG6" s="313"/>
      <c r="AH6" s="312"/>
      <c r="AI6" s="312"/>
      <c r="AJ6" s="312"/>
      <c r="AK6" s="312"/>
      <c r="AL6" s="85"/>
      <c r="AM6" s="100" t="s">
        <v>62</v>
      </c>
      <c r="AN6" s="101"/>
      <c r="AO6" s="101"/>
      <c r="AP6" s="102"/>
      <c r="AQ6" s="93" t="s">
        <v>67</v>
      </c>
      <c r="AR6" s="109" t="s">
        <v>68</v>
      </c>
      <c r="AS6" s="102"/>
      <c r="AT6" s="101"/>
      <c r="AU6" s="101"/>
      <c r="AV6" s="102"/>
      <c r="AW6" s="94" t="s">
        <v>73</v>
      </c>
      <c r="AX6" s="95"/>
      <c r="AY6" s="96"/>
      <c r="AZ6" s="96"/>
      <c r="BA6" s="97"/>
      <c r="BB6" s="103"/>
      <c r="BC6" s="104"/>
      <c r="BD6" s="105"/>
    </row>
    <row r="7" spans="1:56" x14ac:dyDescent="0.2">
      <c r="A7" s="29" t="s">
        <v>34</v>
      </c>
      <c r="B7" s="29" t="s">
        <v>9</v>
      </c>
      <c r="C7" s="29" t="s">
        <v>10</v>
      </c>
      <c r="D7" s="29" t="s">
        <v>11</v>
      </c>
      <c r="E7" s="29" t="s">
        <v>12</v>
      </c>
      <c r="F7" s="30" t="s">
        <v>13</v>
      </c>
      <c r="G7" s="29" t="s">
        <v>33</v>
      </c>
      <c r="H7" s="29" t="s">
        <v>14</v>
      </c>
      <c r="I7" s="29" t="s">
        <v>15</v>
      </c>
      <c r="J7" s="29" t="s">
        <v>16</v>
      </c>
      <c r="K7" s="29" t="s">
        <v>17</v>
      </c>
      <c r="L7" s="31" t="s">
        <v>18</v>
      </c>
      <c r="M7" s="31" t="s">
        <v>19</v>
      </c>
      <c r="N7" s="31" t="s">
        <v>20</v>
      </c>
      <c r="O7" s="29" t="s">
        <v>21</v>
      </c>
      <c r="P7" s="29" t="s">
        <v>22</v>
      </c>
      <c r="Q7" s="29" t="s">
        <v>23</v>
      </c>
      <c r="R7" s="29" t="s">
        <v>12</v>
      </c>
      <c r="S7" s="29" t="s">
        <v>24</v>
      </c>
      <c r="T7" s="29" t="s">
        <v>22</v>
      </c>
      <c r="U7" s="29" t="s">
        <v>23</v>
      </c>
      <c r="V7" s="29" t="s">
        <v>12</v>
      </c>
      <c r="W7" s="29" t="s">
        <v>25</v>
      </c>
      <c r="X7" s="29" t="s">
        <v>26</v>
      </c>
      <c r="Y7" s="29" t="s">
        <v>27</v>
      </c>
      <c r="Z7" s="29" t="s">
        <v>28</v>
      </c>
      <c r="AA7" s="29" t="s">
        <v>29</v>
      </c>
      <c r="AB7" s="29" t="s">
        <v>30</v>
      </c>
      <c r="AC7" s="32" t="s">
        <v>50</v>
      </c>
      <c r="AD7" s="32" t="s">
        <v>37</v>
      </c>
      <c r="AE7" s="74" t="s">
        <v>51</v>
      </c>
      <c r="AF7" s="32" t="s">
        <v>52</v>
      </c>
      <c r="AG7" s="79" t="s">
        <v>53</v>
      </c>
      <c r="AH7" s="80" t="s">
        <v>57</v>
      </c>
      <c r="AI7" s="77"/>
      <c r="AJ7" s="77" t="s">
        <v>59</v>
      </c>
      <c r="AK7" s="77" t="s">
        <v>60</v>
      </c>
      <c r="AL7" s="77" t="s">
        <v>61</v>
      </c>
      <c r="AM7" s="106" t="s">
        <v>63</v>
      </c>
      <c r="AN7" s="106" t="s">
        <v>64</v>
      </c>
      <c r="AO7" s="106" t="s">
        <v>65</v>
      </c>
      <c r="AP7" s="106" t="s">
        <v>66</v>
      </c>
      <c r="AQ7" s="106" t="s">
        <v>69</v>
      </c>
      <c r="AR7" s="106" t="s">
        <v>70</v>
      </c>
      <c r="AS7" s="106" t="s">
        <v>71</v>
      </c>
      <c r="AT7" s="98" t="s">
        <v>54</v>
      </c>
      <c r="AU7" s="98" t="s">
        <v>55</v>
      </c>
      <c r="AV7" s="99" t="s">
        <v>56</v>
      </c>
      <c r="AW7" s="107" t="s">
        <v>75</v>
      </c>
      <c r="AX7" s="108" t="s">
        <v>74</v>
      </c>
      <c r="AY7" s="302" t="s">
        <v>41</v>
      </c>
      <c r="AZ7" s="303"/>
      <c r="BA7" s="302" t="s">
        <v>40</v>
      </c>
      <c r="BB7" s="303"/>
      <c r="BC7" s="302" t="s">
        <v>39</v>
      </c>
      <c r="BD7" s="303"/>
    </row>
    <row r="8" spans="1:56" x14ac:dyDescent="0.2">
      <c r="A8" s="33"/>
      <c r="B8" s="34"/>
      <c r="C8" s="34"/>
      <c r="D8" s="35"/>
      <c r="E8" s="34"/>
      <c r="F8" s="36"/>
      <c r="G8" s="35"/>
      <c r="H8" s="34"/>
      <c r="I8" s="35"/>
      <c r="J8" s="35"/>
      <c r="K8" s="35"/>
      <c r="L8" s="35"/>
      <c r="M8" s="35"/>
      <c r="N8" s="34"/>
      <c r="O8" s="34"/>
      <c r="P8" s="34"/>
      <c r="Q8" s="35"/>
      <c r="R8" s="35"/>
      <c r="S8" s="35"/>
      <c r="T8" s="35"/>
      <c r="U8" s="35"/>
      <c r="V8" s="34"/>
      <c r="W8" s="35"/>
      <c r="X8" s="34"/>
      <c r="Y8" s="34"/>
      <c r="Z8" s="34"/>
      <c r="AA8" s="34"/>
      <c r="AB8" s="37"/>
      <c r="AC8" s="37"/>
      <c r="AD8" s="37"/>
      <c r="AE8" s="37"/>
      <c r="AF8" s="37"/>
      <c r="AG8" s="37"/>
      <c r="AH8" s="37"/>
      <c r="AI8" s="76" t="s">
        <v>76</v>
      </c>
      <c r="AJ8" s="37"/>
      <c r="AK8" s="37"/>
      <c r="AL8" s="37"/>
      <c r="AM8" s="38"/>
      <c r="AN8" s="37"/>
      <c r="AO8" s="37"/>
      <c r="AP8" s="37"/>
      <c r="AQ8" s="37"/>
      <c r="AR8" s="78"/>
      <c r="AS8" s="76"/>
      <c r="AT8" s="76"/>
      <c r="AU8" s="76"/>
      <c r="AV8" s="76"/>
      <c r="AW8" s="37"/>
      <c r="AX8" s="38"/>
      <c r="AY8" s="39" t="s">
        <v>43</v>
      </c>
      <c r="AZ8" s="39" t="s">
        <v>42</v>
      </c>
      <c r="BA8" s="40" t="s">
        <v>43</v>
      </c>
      <c r="BB8" s="39" t="s">
        <v>42</v>
      </c>
      <c r="BC8" s="41" t="s">
        <v>42</v>
      </c>
      <c r="BD8" s="41"/>
    </row>
    <row r="9" spans="1:56" x14ac:dyDescent="0.2">
      <c r="A9" s="174">
        <v>1</v>
      </c>
      <c r="B9" s="141">
        <v>3.8</v>
      </c>
      <c r="C9" s="141">
        <v>14.6</v>
      </c>
      <c r="D9" s="141">
        <v>-7.2</v>
      </c>
      <c r="E9" s="175">
        <f>C9-D9</f>
        <v>21.8</v>
      </c>
      <c r="F9" s="141">
        <v>-10.199999999999999</v>
      </c>
      <c r="G9" s="141">
        <v>-1.3</v>
      </c>
      <c r="H9" s="141">
        <v>2.9</v>
      </c>
      <c r="I9" s="141">
        <v>4.8</v>
      </c>
      <c r="J9" s="141">
        <v>-8.1999999999999993</v>
      </c>
      <c r="K9" s="141">
        <v>-9.3000000000000007</v>
      </c>
      <c r="L9" s="176">
        <v>42</v>
      </c>
      <c r="M9" s="176">
        <v>75</v>
      </c>
      <c r="N9" s="176">
        <v>17</v>
      </c>
      <c r="O9" s="141">
        <v>868.2</v>
      </c>
      <c r="P9" s="141">
        <v>871.1</v>
      </c>
      <c r="Q9" s="141">
        <v>865.5</v>
      </c>
      <c r="R9" s="175">
        <f t="shared" ref="R9:R39" si="0">P9-Q9</f>
        <v>5.6000000000000227</v>
      </c>
      <c r="S9" s="141">
        <v>1025.5</v>
      </c>
      <c r="T9" s="141">
        <v>1031.4000000000001</v>
      </c>
      <c r="U9" s="141">
        <v>1019.4</v>
      </c>
      <c r="V9" s="141">
        <f>T9-U9</f>
        <v>12.000000000000114</v>
      </c>
      <c r="W9" s="176">
        <v>0</v>
      </c>
      <c r="X9" s="176">
        <v>10</v>
      </c>
      <c r="Y9" s="176">
        <v>2</v>
      </c>
      <c r="Z9" s="141">
        <v>9.5</v>
      </c>
      <c r="AA9" s="141">
        <v>0</v>
      </c>
      <c r="AB9" s="120">
        <v>3.03</v>
      </c>
      <c r="AC9" s="120"/>
      <c r="AD9" s="120"/>
      <c r="AE9" s="120"/>
      <c r="AF9" s="120"/>
      <c r="AG9" s="120"/>
      <c r="AH9" s="120"/>
      <c r="AI9" s="120"/>
      <c r="AJ9" s="120"/>
      <c r="AK9" s="120"/>
      <c r="AL9" s="120" t="s">
        <v>80</v>
      </c>
      <c r="AM9" s="118"/>
      <c r="AN9" s="118"/>
      <c r="AO9" s="118"/>
      <c r="AP9" s="118"/>
      <c r="AQ9" s="118"/>
      <c r="AR9" s="118"/>
      <c r="AS9" s="118"/>
      <c r="AT9" s="118"/>
      <c r="AU9" s="118"/>
      <c r="AV9" s="118"/>
      <c r="AW9" s="118"/>
      <c r="AX9" s="118"/>
      <c r="AY9" s="46">
        <v>248</v>
      </c>
      <c r="AZ9" s="43">
        <v>1.5</v>
      </c>
      <c r="BA9" s="45">
        <v>23</v>
      </c>
      <c r="BB9" s="44">
        <v>7.3</v>
      </c>
      <c r="BC9" s="119">
        <v>1.4</v>
      </c>
      <c r="BD9" s="177"/>
    </row>
    <row r="10" spans="1:56" x14ac:dyDescent="0.2">
      <c r="A10" s="174">
        <f t="shared" ref="A10:A15" si="1">A9+1</f>
        <v>2</v>
      </c>
      <c r="B10" s="141">
        <v>6.6</v>
      </c>
      <c r="C10" s="141">
        <v>20</v>
      </c>
      <c r="D10" s="141">
        <v>-4.4000000000000004</v>
      </c>
      <c r="E10" s="175">
        <f t="shared" ref="E10:E39" si="2">C10-D10</f>
        <v>24.4</v>
      </c>
      <c r="F10" s="141">
        <v>-7.6</v>
      </c>
      <c r="G10" s="141">
        <v>1.9</v>
      </c>
      <c r="H10" s="141">
        <v>3.3</v>
      </c>
      <c r="I10" s="141">
        <v>4.9000000000000004</v>
      </c>
      <c r="J10" s="141">
        <v>2.5</v>
      </c>
      <c r="K10" s="141">
        <v>-7.7</v>
      </c>
      <c r="L10" s="176">
        <v>35</v>
      </c>
      <c r="M10" s="176">
        <v>95</v>
      </c>
      <c r="N10" s="176">
        <v>13</v>
      </c>
      <c r="O10" s="141">
        <v>867</v>
      </c>
      <c r="P10" s="141">
        <v>869.3</v>
      </c>
      <c r="Q10" s="141">
        <v>865.2</v>
      </c>
      <c r="R10" s="175">
        <f t="shared" si="0"/>
        <v>4.0999999999999091</v>
      </c>
      <c r="S10" s="141">
        <v>1022.3</v>
      </c>
      <c r="T10" s="141">
        <v>1029</v>
      </c>
      <c r="U10" s="141">
        <v>1017.1</v>
      </c>
      <c r="V10" s="141">
        <f t="shared" ref="V10:V39" si="3">T10-U10</f>
        <v>11.899999999999977</v>
      </c>
      <c r="W10" s="176">
        <v>0</v>
      </c>
      <c r="X10" s="176">
        <v>10</v>
      </c>
      <c r="Y10" s="176">
        <v>2</v>
      </c>
      <c r="Z10" s="341">
        <v>9.5</v>
      </c>
      <c r="AA10" s="141">
        <v>0</v>
      </c>
      <c r="AB10" s="120">
        <v>2.16</v>
      </c>
      <c r="AC10" s="120"/>
      <c r="AD10" s="120"/>
      <c r="AE10" s="120"/>
      <c r="AF10" s="120"/>
      <c r="AG10" s="120"/>
      <c r="AH10" s="120"/>
      <c r="AI10" s="120"/>
      <c r="AJ10" s="120"/>
      <c r="AK10" s="120"/>
      <c r="AL10" s="120" t="s">
        <v>80</v>
      </c>
      <c r="AM10" s="118"/>
      <c r="AN10" s="118"/>
      <c r="AO10" s="118"/>
      <c r="AP10" s="118"/>
      <c r="AQ10" s="118"/>
      <c r="AR10" s="118"/>
      <c r="AS10" s="118"/>
      <c r="AT10" s="118"/>
      <c r="AU10" s="118"/>
      <c r="AV10" s="118"/>
      <c r="AW10" s="118"/>
      <c r="AX10" s="118"/>
      <c r="AY10" s="46" t="s">
        <v>105</v>
      </c>
      <c r="AZ10" s="43">
        <v>1.2</v>
      </c>
      <c r="BA10" s="45">
        <v>23</v>
      </c>
      <c r="BB10" s="44">
        <v>3.9</v>
      </c>
      <c r="BC10" s="119">
        <v>1.2</v>
      </c>
      <c r="BD10" s="177"/>
    </row>
    <row r="11" spans="1:56" x14ac:dyDescent="0.2">
      <c r="A11" s="174">
        <f t="shared" si="1"/>
        <v>3</v>
      </c>
      <c r="B11" s="141">
        <v>9.8000000000000007</v>
      </c>
      <c r="C11" s="141">
        <v>22.8</v>
      </c>
      <c r="D11" s="141">
        <v>-1.6</v>
      </c>
      <c r="E11" s="175">
        <f t="shared" si="2"/>
        <v>24.400000000000002</v>
      </c>
      <c r="F11" s="141">
        <v>-4.5</v>
      </c>
      <c r="G11" s="141">
        <v>4.5999999999999996</v>
      </c>
      <c r="H11" s="141">
        <v>4.4000000000000004</v>
      </c>
      <c r="I11" s="141">
        <v>5.2</v>
      </c>
      <c r="J11" s="141">
        <v>3.7</v>
      </c>
      <c r="K11" s="141">
        <v>-4.0999999999999996</v>
      </c>
      <c r="L11" s="176">
        <v>37</v>
      </c>
      <c r="M11" s="176">
        <v>94</v>
      </c>
      <c r="N11" s="176">
        <v>15</v>
      </c>
      <c r="O11" s="141">
        <v>864.9</v>
      </c>
      <c r="P11" s="141">
        <v>866.8</v>
      </c>
      <c r="Q11" s="141">
        <v>862.7</v>
      </c>
      <c r="R11" s="175">
        <f t="shared" si="0"/>
        <v>4.0999999999999091</v>
      </c>
      <c r="S11" s="141">
        <v>1018.1</v>
      </c>
      <c r="T11" s="141">
        <v>1024.9000000000001</v>
      </c>
      <c r="U11" s="141">
        <v>1012.6</v>
      </c>
      <c r="V11" s="141">
        <f t="shared" si="3"/>
        <v>12.300000000000068</v>
      </c>
      <c r="W11" s="176">
        <v>4</v>
      </c>
      <c r="X11" s="176">
        <v>10</v>
      </c>
      <c r="Y11" s="176">
        <v>2</v>
      </c>
      <c r="Z11" s="341">
        <v>9</v>
      </c>
      <c r="AA11" s="141">
        <v>0</v>
      </c>
      <c r="AB11" s="120">
        <v>2.95</v>
      </c>
      <c r="AC11" s="120"/>
      <c r="AD11" s="120"/>
      <c r="AE11" s="120"/>
      <c r="AF11" s="120"/>
      <c r="AG11" s="120"/>
      <c r="AH11" s="120"/>
      <c r="AI11" s="120"/>
      <c r="AJ11" s="120"/>
      <c r="AK11" s="120"/>
      <c r="AL11" s="120" t="s">
        <v>80</v>
      </c>
      <c r="AM11" s="118"/>
      <c r="AN11" s="118"/>
      <c r="AO11" s="118"/>
      <c r="AP11" s="118"/>
      <c r="AQ11" s="118"/>
      <c r="AR11" s="118"/>
      <c r="AS11" s="118"/>
      <c r="AT11" s="118"/>
      <c r="AU11" s="118"/>
      <c r="AV11" s="118"/>
      <c r="AW11" s="118"/>
      <c r="AX11" s="118"/>
      <c r="AY11" s="46" t="s">
        <v>105</v>
      </c>
      <c r="AZ11" s="43">
        <v>1.4</v>
      </c>
      <c r="BA11" s="45">
        <v>360</v>
      </c>
      <c r="BB11" s="44">
        <v>5</v>
      </c>
      <c r="BC11" s="119">
        <v>1.3</v>
      </c>
      <c r="BD11" s="177"/>
    </row>
    <row r="12" spans="1:56" x14ac:dyDescent="0.2">
      <c r="A12" s="174">
        <f t="shared" si="1"/>
        <v>4</v>
      </c>
      <c r="B12" s="141">
        <v>7.5</v>
      </c>
      <c r="C12" s="141">
        <v>22.8</v>
      </c>
      <c r="D12" s="141">
        <v>1.6</v>
      </c>
      <c r="E12" s="175">
        <f t="shared" si="2"/>
        <v>21.2</v>
      </c>
      <c r="F12" s="141">
        <v>-1.5</v>
      </c>
      <c r="G12" s="141">
        <v>2.2999999999999998</v>
      </c>
      <c r="H12" s="141">
        <v>4.0999999999999996</v>
      </c>
      <c r="I12" s="141">
        <v>4.8</v>
      </c>
      <c r="J12" s="141">
        <v>3.4</v>
      </c>
      <c r="K12" s="141">
        <v>-4.9000000000000004</v>
      </c>
      <c r="L12" s="176">
        <v>40</v>
      </c>
      <c r="M12" s="176">
        <v>54</v>
      </c>
      <c r="N12" s="176">
        <v>21</v>
      </c>
      <c r="O12" s="141">
        <v>866.1</v>
      </c>
      <c r="P12" s="141">
        <v>867.1</v>
      </c>
      <c r="Q12" s="141">
        <v>864.7</v>
      </c>
      <c r="R12" s="175">
        <f t="shared" si="0"/>
        <v>2.3999999999999773</v>
      </c>
      <c r="S12" s="141">
        <v>1021.2</v>
      </c>
      <c r="T12" s="141">
        <v>1022.9</v>
      </c>
      <c r="U12" s="141">
        <v>1017.6</v>
      </c>
      <c r="V12" s="141">
        <f t="shared" si="3"/>
        <v>5.2999999999999545</v>
      </c>
      <c r="W12" s="176">
        <v>4</v>
      </c>
      <c r="X12" s="176">
        <v>10</v>
      </c>
      <c r="Y12" s="176">
        <v>2</v>
      </c>
      <c r="Z12" s="341">
        <v>8.8000000000000007</v>
      </c>
      <c r="AA12" s="141">
        <v>0</v>
      </c>
      <c r="AB12" s="120">
        <v>3.75</v>
      </c>
      <c r="AC12" s="120"/>
      <c r="AD12" s="120"/>
      <c r="AE12" s="120"/>
      <c r="AF12" s="120"/>
      <c r="AG12" s="120"/>
      <c r="AH12" s="120"/>
      <c r="AI12" s="120"/>
      <c r="AJ12" s="120"/>
      <c r="AK12" s="120"/>
      <c r="AL12" s="120"/>
      <c r="AM12" s="17"/>
      <c r="AN12" s="118"/>
      <c r="AO12" s="118"/>
      <c r="AP12" s="118"/>
      <c r="AQ12" s="118"/>
      <c r="AR12" s="118"/>
      <c r="AS12" s="118"/>
      <c r="AT12" s="118"/>
      <c r="AU12" s="118"/>
      <c r="AV12" s="118"/>
      <c r="AW12" s="118"/>
      <c r="AX12" s="118"/>
      <c r="AY12" s="46" t="s">
        <v>85</v>
      </c>
      <c r="AZ12" s="43">
        <v>0</v>
      </c>
      <c r="BA12" s="45">
        <v>68</v>
      </c>
      <c r="BB12" s="84">
        <v>2</v>
      </c>
      <c r="BC12" s="119">
        <v>1.1000000000000001</v>
      </c>
      <c r="BD12" s="177"/>
    </row>
    <row r="13" spans="1:56" x14ac:dyDescent="0.2">
      <c r="A13" s="174">
        <f t="shared" si="1"/>
        <v>5</v>
      </c>
      <c r="B13" s="141">
        <v>13.4</v>
      </c>
      <c r="C13" s="141">
        <v>22.1</v>
      </c>
      <c r="D13" s="141">
        <v>3.4</v>
      </c>
      <c r="E13" s="175">
        <f t="shared" si="2"/>
        <v>18.700000000000003</v>
      </c>
      <c r="F13" s="141">
        <v>1.5</v>
      </c>
      <c r="G13" s="141">
        <v>5.2</v>
      </c>
      <c r="H13" s="141">
        <v>4.3</v>
      </c>
      <c r="I13" s="141">
        <v>5.3</v>
      </c>
      <c r="J13" s="141">
        <v>3.7</v>
      </c>
      <c r="K13" s="141">
        <v>-4.4000000000000004</v>
      </c>
      <c r="L13" s="176">
        <v>30</v>
      </c>
      <c r="M13" s="176">
        <v>48</v>
      </c>
      <c r="N13" s="176">
        <v>17</v>
      </c>
      <c r="O13" s="141">
        <v>867</v>
      </c>
      <c r="P13" s="141">
        <v>868.6</v>
      </c>
      <c r="Q13" s="141">
        <v>865.4</v>
      </c>
      <c r="R13" s="175">
        <f t="shared" si="0"/>
        <v>3.2000000000000455</v>
      </c>
      <c r="S13" s="141">
        <v>1020.4</v>
      </c>
      <c r="T13" s="141">
        <v>1024.8</v>
      </c>
      <c r="U13" s="141">
        <v>1016</v>
      </c>
      <c r="V13" s="141">
        <f t="shared" si="3"/>
        <v>8.7999999999999545</v>
      </c>
      <c r="W13" s="176">
        <v>4</v>
      </c>
      <c r="X13" s="176">
        <v>10</v>
      </c>
      <c r="Y13" s="176">
        <v>2</v>
      </c>
      <c r="Z13" s="141">
        <v>9.5</v>
      </c>
      <c r="AA13" s="141">
        <v>0</v>
      </c>
      <c r="AB13" s="120">
        <v>2.44</v>
      </c>
      <c r="AC13" s="120"/>
      <c r="AD13" s="120"/>
      <c r="AE13" s="120"/>
      <c r="AF13" s="120"/>
      <c r="AG13" s="120"/>
      <c r="AH13" s="120"/>
      <c r="AI13" s="120"/>
      <c r="AJ13" s="120"/>
      <c r="AK13" s="120"/>
      <c r="AL13" s="120"/>
      <c r="AM13" s="118"/>
      <c r="AN13" s="118"/>
      <c r="AO13" s="118"/>
      <c r="AP13" s="118"/>
      <c r="AQ13" s="118"/>
      <c r="AR13" s="118"/>
      <c r="AS13" s="118"/>
      <c r="AT13" s="118"/>
      <c r="AU13" s="118"/>
      <c r="AV13" s="118"/>
      <c r="AW13" s="118"/>
      <c r="AX13" s="118"/>
      <c r="AY13" s="46">
        <v>68</v>
      </c>
      <c r="AZ13" s="43">
        <v>2.1</v>
      </c>
      <c r="BA13" s="45">
        <v>360</v>
      </c>
      <c r="BB13" s="44">
        <v>5.6</v>
      </c>
      <c r="BC13" s="119">
        <v>2.2000000000000002</v>
      </c>
      <c r="BD13" s="177"/>
    </row>
    <row r="14" spans="1:56" x14ac:dyDescent="0.2">
      <c r="A14" s="174">
        <f t="shared" si="1"/>
        <v>6</v>
      </c>
      <c r="B14" s="141">
        <v>10.5</v>
      </c>
      <c r="C14" s="141">
        <v>22.5</v>
      </c>
      <c r="D14" s="141">
        <v>-0.2</v>
      </c>
      <c r="E14" s="175">
        <f t="shared" si="2"/>
        <v>22.7</v>
      </c>
      <c r="F14" s="141">
        <v>-3</v>
      </c>
      <c r="G14" s="141">
        <v>5.2</v>
      </c>
      <c r="H14" s="141">
        <v>4.9000000000000004</v>
      </c>
      <c r="I14" s="141">
        <v>5.7</v>
      </c>
      <c r="J14" s="141">
        <v>3.6</v>
      </c>
      <c r="K14" s="141">
        <v>-2.9</v>
      </c>
      <c r="L14" s="176">
        <v>37</v>
      </c>
      <c r="M14" s="176">
        <v>86</v>
      </c>
      <c r="N14" s="176">
        <v>19</v>
      </c>
      <c r="O14" s="141">
        <v>867.8</v>
      </c>
      <c r="P14" s="141">
        <v>870.7</v>
      </c>
      <c r="Q14" s="141">
        <v>865.9</v>
      </c>
      <c r="R14" s="175">
        <f t="shared" si="0"/>
        <v>4.8000000000000682</v>
      </c>
      <c r="S14" s="141">
        <v>1021.1</v>
      </c>
      <c r="T14" s="141">
        <v>1028.5999999999999</v>
      </c>
      <c r="U14" s="141">
        <v>1015.4</v>
      </c>
      <c r="V14" s="141">
        <f t="shared" si="3"/>
        <v>13.199999999999932</v>
      </c>
      <c r="W14" s="176">
        <v>2</v>
      </c>
      <c r="X14" s="176">
        <v>10</v>
      </c>
      <c r="Y14" s="176">
        <v>2</v>
      </c>
      <c r="Z14" s="341">
        <v>9.5</v>
      </c>
      <c r="AA14" s="141">
        <v>0</v>
      </c>
      <c r="AB14" s="120">
        <v>1.76</v>
      </c>
      <c r="AC14" s="120"/>
      <c r="AD14" s="120"/>
      <c r="AE14" s="120"/>
      <c r="AF14" s="120"/>
      <c r="AG14" s="120"/>
      <c r="AH14" s="120"/>
      <c r="AI14" s="120"/>
      <c r="AJ14" s="120"/>
      <c r="AK14" s="120"/>
      <c r="AL14" s="120"/>
      <c r="AM14" s="118"/>
      <c r="AN14" s="118"/>
      <c r="AO14" s="118"/>
      <c r="AP14" s="118"/>
      <c r="AQ14" s="118"/>
      <c r="AR14" s="118"/>
      <c r="AS14" s="118"/>
      <c r="AT14" s="118"/>
      <c r="AU14" s="118"/>
      <c r="AV14" s="118"/>
      <c r="AW14" s="118"/>
      <c r="AX14" s="118"/>
      <c r="AY14" s="46">
        <v>68</v>
      </c>
      <c r="AZ14" s="43">
        <v>1.7</v>
      </c>
      <c r="BA14" s="45">
        <v>68</v>
      </c>
      <c r="BB14" s="44">
        <v>4.5</v>
      </c>
      <c r="BC14" s="119">
        <v>1.1000000000000001</v>
      </c>
      <c r="BD14" s="182"/>
    </row>
    <row r="15" spans="1:56" x14ac:dyDescent="0.2">
      <c r="A15" s="174">
        <f t="shared" si="1"/>
        <v>7</v>
      </c>
      <c r="B15" s="141">
        <v>14.3</v>
      </c>
      <c r="C15" s="141">
        <v>23.8</v>
      </c>
      <c r="D15" s="141">
        <v>5.9</v>
      </c>
      <c r="E15" s="175">
        <f t="shared" si="2"/>
        <v>17.899999999999999</v>
      </c>
      <c r="F15" s="141">
        <v>2</v>
      </c>
      <c r="G15" s="141">
        <v>7.7</v>
      </c>
      <c r="H15" s="141">
        <v>5.3</v>
      </c>
      <c r="I15" s="141">
        <v>6</v>
      </c>
      <c r="J15" s="141">
        <v>3.9</v>
      </c>
      <c r="K15" s="141">
        <v>-1.7</v>
      </c>
      <c r="L15" s="176">
        <v>31</v>
      </c>
      <c r="M15" s="176">
        <v>50</v>
      </c>
      <c r="N15" s="176">
        <v>20</v>
      </c>
      <c r="O15" s="141">
        <v>864.5</v>
      </c>
      <c r="P15" s="141">
        <v>868.3</v>
      </c>
      <c r="Q15" s="141">
        <v>862.2</v>
      </c>
      <c r="R15" s="175">
        <f t="shared" si="0"/>
        <v>6.0999999999999091</v>
      </c>
      <c r="S15" s="141">
        <v>1014.7</v>
      </c>
      <c r="T15" s="141">
        <v>1017.6</v>
      </c>
      <c r="U15" s="141">
        <v>1011.6</v>
      </c>
      <c r="V15" s="141">
        <f t="shared" si="3"/>
        <v>6</v>
      </c>
      <c r="W15" s="176">
        <v>3</v>
      </c>
      <c r="X15" s="176">
        <v>10</v>
      </c>
      <c r="Y15" s="176">
        <v>2</v>
      </c>
      <c r="Z15" s="141">
        <v>8.6</v>
      </c>
      <c r="AA15" s="141">
        <v>0</v>
      </c>
      <c r="AB15" s="120">
        <v>4.0199999999999996</v>
      </c>
      <c r="AC15" s="120"/>
      <c r="AD15" s="120"/>
      <c r="AE15" s="120"/>
      <c r="AF15" s="120"/>
      <c r="AG15" s="120"/>
      <c r="AH15" s="120"/>
      <c r="AI15" s="120"/>
      <c r="AJ15" s="120"/>
      <c r="AK15" s="120"/>
      <c r="AL15" s="120"/>
      <c r="AM15" s="118"/>
      <c r="AN15" s="118"/>
      <c r="AO15" s="118"/>
      <c r="AP15" s="118"/>
      <c r="AQ15" s="118"/>
      <c r="AR15" s="118"/>
      <c r="AS15" s="118"/>
      <c r="AT15" s="118"/>
      <c r="AU15" s="118"/>
      <c r="AV15" s="118"/>
      <c r="AW15" s="118"/>
      <c r="AX15" s="118"/>
      <c r="AY15" s="46">
        <v>23</v>
      </c>
      <c r="AZ15" s="183">
        <v>2.2000000000000002</v>
      </c>
      <c r="BA15" s="45">
        <v>23</v>
      </c>
      <c r="BB15" s="44">
        <v>8.6999999999999993</v>
      </c>
      <c r="BC15" s="119">
        <v>2.2000000000000002</v>
      </c>
      <c r="BD15" s="46"/>
    </row>
    <row r="16" spans="1:56" x14ac:dyDescent="0.2">
      <c r="A16" s="174">
        <v>8</v>
      </c>
      <c r="B16" s="141">
        <v>8.9</v>
      </c>
      <c r="C16" s="141">
        <v>19.2</v>
      </c>
      <c r="D16" s="141">
        <v>-0.4</v>
      </c>
      <c r="E16" s="175">
        <f t="shared" si="2"/>
        <v>19.599999999999998</v>
      </c>
      <c r="F16" s="141">
        <v>-3.8</v>
      </c>
      <c r="G16" s="141">
        <v>3.9</v>
      </c>
      <c r="H16" s="141">
        <v>4.2</v>
      </c>
      <c r="I16" s="141">
        <v>5.0999999999999996</v>
      </c>
      <c r="J16" s="141">
        <v>3.2</v>
      </c>
      <c r="K16" s="141">
        <v>-4.8</v>
      </c>
      <c r="L16" s="176">
        <v>35</v>
      </c>
      <c r="M16" s="176">
        <v>72</v>
      </c>
      <c r="N16" s="176">
        <v>19</v>
      </c>
      <c r="O16" s="141">
        <v>869</v>
      </c>
      <c r="P16" s="141">
        <v>871.9</v>
      </c>
      <c r="Q16" s="141">
        <v>867.2</v>
      </c>
      <c r="R16" s="175">
        <f t="shared" si="0"/>
        <v>4.6999999999999318</v>
      </c>
      <c r="S16" s="141">
        <v>1023</v>
      </c>
      <c r="T16" s="141">
        <v>1029.7</v>
      </c>
      <c r="U16" s="141">
        <v>1018.3</v>
      </c>
      <c r="V16" s="141">
        <f t="shared" si="3"/>
        <v>11.400000000000091</v>
      </c>
      <c r="W16" s="176">
        <v>0</v>
      </c>
      <c r="X16" s="176">
        <v>10</v>
      </c>
      <c r="Y16" s="176">
        <v>2</v>
      </c>
      <c r="Z16" s="141">
        <v>9.5</v>
      </c>
      <c r="AA16" s="141">
        <v>0</v>
      </c>
      <c r="AB16" s="120">
        <v>4.3499999999999996</v>
      </c>
      <c r="AC16" s="120"/>
      <c r="AD16" s="120"/>
      <c r="AE16" s="120"/>
      <c r="AF16" s="120"/>
      <c r="AG16" s="120"/>
      <c r="AH16" s="120"/>
      <c r="AI16" s="120"/>
      <c r="AJ16" s="120"/>
      <c r="AK16" s="120"/>
      <c r="AL16" s="120"/>
      <c r="AM16" s="17"/>
      <c r="AN16" s="118"/>
      <c r="AO16" s="118"/>
      <c r="AP16" s="118"/>
      <c r="AQ16" s="118"/>
      <c r="AR16" s="118"/>
      <c r="AS16" s="118"/>
      <c r="AT16" s="118"/>
      <c r="AU16" s="118"/>
      <c r="AV16" s="118"/>
      <c r="AW16" s="118"/>
      <c r="AX16" s="118"/>
      <c r="AY16" s="46" t="s">
        <v>81</v>
      </c>
      <c r="AZ16" s="183">
        <v>2</v>
      </c>
      <c r="BA16" s="45">
        <v>158</v>
      </c>
      <c r="BB16" s="44">
        <v>5.6</v>
      </c>
      <c r="BC16" s="119">
        <v>1.7</v>
      </c>
      <c r="BD16" s="46"/>
    </row>
    <row r="17" spans="1:56" x14ac:dyDescent="0.2">
      <c r="A17" s="174">
        <f>A16+1</f>
        <v>9</v>
      </c>
      <c r="B17" s="141">
        <v>10.9</v>
      </c>
      <c r="C17" s="141">
        <v>21.7</v>
      </c>
      <c r="D17" s="141">
        <v>-1.2</v>
      </c>
      <c r="E17" s="175">
        <f t="shared" si="2"/>
        <v>22.9</v>
      </c>
      <c r="F17" s="141">
        <v>-4</v>
      </c>
      <c r="G17" s="141">
        <v>4.2</v>
      </c>
      <c r="H17" s="141">
        <v>3.8</v>
      </c>
      <c r="I17" s="141">
        <v>4.4000000000000004</v>
      </c>
      <c r="J17" s="141">
        <v>2.8</v>
      </c>
      <c r="K17" s="141">
        <v>-5.7</v>
      </c>
      <c r="L17" s="176">
        <v>30</v>
      </c>
      <c r="M17" s="176">
        <v>49</v>
      </c>
      <c r="N17" s="176">
        <v>14</v>
      </c>
      <c r="O17" s="141">
        <v>864.7</v>
      </c>
      <c r="P17" s="141">
        <v>866.9</v>
      </c>
      <c r="Q17" s="141">
        <v>862.8</v>
      </c>
      <c r="R17" s="175">
        <f t="shared" si="0"/>
        <v>4.1000000000000227</v>
      </c>
      <c r="S17" s="141">
        <v>1017</v>
      </c>
      <c r="T17" s="141">
        <v>1022.6</v>
      </c>
      <c r="U17" s="141">
        <v>1012.7</v>
      </c>
      <c r="V17" s="141">
        <f t="shared" si="3"/>
        <v>9.8999999999999773</v>
      </c>
      <c r="W17" s="176">
        <v>0</v>
      </c>
      <c r="X17" s="176">
        <v>10</v>
      </c>
      <c r="Y17" s="176">
        <v>2</v>
      </c>
      <c r="Z17" s="141">
        <v>9</v>
      </c>
      <c r="AA17" s="141">
        <v>0</v>
      </c>
      <c r="AB17" s="120">
        <v>2.54</v>
      </c>
      <c r="AC17" s="120"/>
      <c r="AD17" s="120"/>
      <c r="AE17" s="120"/>
      <c r="AF17" s="120"/>
      <c r="AG17" s="120"/>
      <c r="AH17" s="120"/>
      <c r="AI17" s="120"/>
      <c r="AJ17" s="120"/>
      <c r="AK17" s="120"/>
      <c r="AL17" s="120"/>
      <c r="AM17" s="118"/>
      <c r="AN17" s="118"/>
      <c r="AO17" s="118"/>
      <c r="AP17" s="118"/>
      <c r="AQ17" s="118"/>
      <c r="AR17" s="118"/>
      <c r="AS17" s="118"/>
      <c r="AT17" s="118"/>
      <c r="AU17" s="118"/>
      <c r="AV17" s="118"/>
      <c r="AW17" s="118"/>
      <c r="AX17" s="118"/>
      <c r="AY17" s="297">
        <v>68</v>
      </c>
      <c r="AZ17" s="43">
        <v>2</v>
      </c>
      <c r="BA17" s="45">
        <v>68</v>
      </c>
      <c r="BB17" s="183">
        <v>4.5</v>
      </c>
      <c r="BC17" s="43">
        <v>1.5</v>
      </c>
      <c r="BD17" s="46"/>
    </row>
    <row r="18" spans="1:56" s="139" customFormat="1" x14ac:dyDescent="0.2">
      <c r="A18" s="344">
        <f>A17+1</f>
        <v>10</v>
      </c>
      <c r="B18" s="345">
        <v>13.6</v>
      </c>
      <c r="C18" s="345">
        <v>26.7</v>
      </c>
      <c r="D18" s="345">
        <v>2.8</v>
      </c>
      <c r="E18" s="175">
        <f t="shared" si="2"/>
        <v>23.9</v>
      </c>
      <c r="F18" s="345">
        <v>-1</v>
      </c>
      <c r="G18" s="345">
        <v>6.6</v>
      </c>
      <c r="H18" s="345">
        <v>4.8</v>
      </c>
      <c r="I18" s="345">
        <v>6</v>
      </c>
      <c r="J18" s="345">
        <v>3.6</v>
      </c>
      <c r="K18" s="345">
        <v>-3.3</v>
      </c>
      <c r="L18" s="346">
        <v>29</v>
      </c>
      <c r="M18" s="346">
        <v>49</v>
      </c>
      <c r="N18" s="346">
        <v>15</v>
      </c>
      <c r="O18" s="345">
        <v>862.5</v>
      </c>
      <c r="P18" s="345">
        <v>864.7</v>
      </c>
      <c r="Q18" s="345">
        <v>860.3</v>
      </c>
      <c r="R18" s="175">
        <f t="shared" si="0"/>
        <v>4.4000000000000909</v>
      </c>
      <c r="S18" s="345">
        <v>1012.9</v>
      </c>
      <c r="T18" s="345">
        <v>1019.8</v>
      </c>
      <c r="U18" s="345">
        <v>1007.2</v>
      </c>
      <c r="V18" s="141">
        <f t="shared" si="3"/>
        <v>12.599999999999909</v>
      </c>
      <c r="W18" s="346">
        <v>0</v>
      </c>
      <c r="X18" s="176">
        <v>10</v>
      </c>
      <c r="Y18" s="176">
        <v>2</v>
      </c>
      <c r="Z18" s="345">
        <v>9.3000000000000007</v>
      </c>
      <c r="AA18" s="345">
        <v>0</v>
      </c>
      <c r="AB18" s="347">
        <v>4.41</v>
      </c>
      <c r="AC18" s="347"/>
      <c r="AD18" s="347"/>
      <c r="AE18" s="347"/>
      <c r="AF18" s="347"/>
      <c r="AG18" s="347"/>
      <c r="AH18" s="347"/>
      <c r="AI18" s="347"/>
      <c r="AJ18" s="347"/>
      <c r="AK18" s="347"/>
      <c r="AL18" s="347"/>
      <c r="AM18" s="348"/>
      <c r="AN18" s="349"/>
      <c r="AO18" s="349"/>
      <c r="AP18" s="349"/>
      <c r="AQ18" s="349"/>
      <c r="AR18" s="349"/>
      <c r="AS18" s="349"/>
      <c r="AT18" s="349"/>
      <c r="AU18" s="349"/>
      <c r="AV18" s="349"/>
      <c r="AW18" s="349"/>
      <c r="AX18" s="348"/>
      <c r="AY18" s="350" t="s">
        <v>81</v>
      </c>
      <c r="AZ18" s="351">
        <v>2</v>
      </c>
      <c r="BA18" s="368">
        <v>68</v>
      </c>
      <c r="BB18" s="369">
        <v>5.6</v>
      </c>
      <c r="BC18" s="351">
        <v>1.1000000000000001</v>
      </c>
      <c r="BD18" s="113"/>
    </row>
    <row r="19" spans="1:56" x14ac:dyDescent="0.2">
      <c r="A19" s="174">
        <f>A18+1</f>
        <v>11</v>
      </c>
      <c r="B19" s="141">
        <v>10.7</v>
      </c>
      <c r="C19" s="141">
        <v>20</v>
      </c>
      <c r="D19" s="141">
        <v>6.4</v>
      </c>
      <c r="E19" s="175">
        <f t="shared" si="2"/>
        <v>13.6</v>
      </c>
      <c r="F19" s="141">
        <v>4.2</v>
      </c>
      <c r="G19" s="141">
        <v>6</v>
      </c>
      <c r="H19" s="141">
        <v>5.2</v>
      </c>
      <c r="I19" s="141">
        <v>5.5</v>
      </c>
      <c r="J19" s="141">
        <v>4.9000000000000004</v>
      </c>
      <c r="K19" s="141">
        <v>-1.8</v>
      </c>
      <c r="L19" s="176">
        <v>36</v>
      </c>
      <c r="M19" s="176">
        <v>52</v>
      </c>
      <c r="N19" s="176">
        <v>23</v>
      </c>
      <c r="O19" s="141">
        <v>863.8</v>
      </c>
      <c r="P19" s="141">
        <v>864.6</v>
      </c>
      <c r="Q19" s="141">
        <v>862.9</v>
      </c>
      <c r="R19" s="175">
        <f t="shared" si="0"/>
        <v>1.7000000000000455</v>
      </c>
      <c r="S19" s="141">
        <v>1016.4</v>
      </c>
      <c r="T19" s="141">
        <v>1017.6</v>
      </c>
      <c r="U19" s="141">
        <v>1015</v>
      </c>
      <c r="V19" s="141">
        <f t="shared" si="3"/>
        <v>2.6000000000000227</v>
      </c>
      <c r="W19" s="176">
        <v>0</v>
      </c>
      <c r="X19" s="176">
        <v>10</v>
      </c>
      <c r="Y19" s="176">
        <v>2</v>
      </c>
      <c r="Z19" s="141">
        <v>9.5</v>
      </c>
      <c r="AA19" s="141">
        <v>0</v>
      </c>
      <c r="AB19" s="120">
        <v>4.18</v>
      </c>
      <c r="AC19" s="120"/>
      <c r="AD19" s="120"/>
      <c r="AE19" s="120"/>
      <c r="AF19" s="120"/>
      <c r="AG19" s="120"/>
      <c r="AH19" s="120"/>
      <c r="AI19" s="120"/>
      <c r="AJ19" s="120"/>
      <c r="AK19" s="120"/>
      <c r="AL19" s="120"/>
      <c r="AM19" s="118"/>
      <c r="AN19" s="118"/>
      <c r="AO19" s="118"/>
      <c r="AP19" s="118"/>
      <c r="AQ19" s="118"/>
      <c r="AR19" s="118"/>
      <c r="AS19" s="118"/>
      <c r="AT19" s="118"/>
      <c r="AU19" s="118"/>
      <c r="AV19" s="118"/>
      <c r="AW19" s="118"/>
      <c r="AX19" s="118"/>
      <c r="AY19" s="169" t="s">
        <v>81</v>
      </c>
      <c r="AZ19" s="43">
        <v>1</v>
      </c>
      <c r="BA19" s="45">
        <v>248</v>
      </c>
      <c r="BB19" s="44">
        <v>6.4</v>
      </c>
      <c r="BC19" s="43">
        <v>1</v>
      </c>
      <c r="BD19" s="46"/>
    </row>
    <row r="20" spans="1:56" x14ac:dyDescent="0.2">
      <c r="A20" s="199">
        <v>12</v>
      </c>
      <c r="B20" s="141">
        <v>11.2</v>
      </c>
      <c r="C20" s="141">
        <v>19</v>
      </c>
      <c r="D20" s="141">
        <v>2.8</v>
      </c>
      <c r="E20" s="175">
        <f t="shared" si="2"/>
        <v>16.2</v>
      </c>
      <c r="F20" s="175">
        <v>-0.5</v>
      </c>
      <c r="G20" s="141">
        <v>5.3</v>
      </c>
      <c r="H20" s="141">
        <v>5.3</v>
      </c>
      <c r="I20" s="141">
        <v>6.1</v>
      </c>
      <c r="J20" s="141">
        <v>4.3</v>
      </c>
      <c r="K20" s="141">
        <v>-1.7</v>
      </c>
      <c r="L20" s="176">
        <v>40</v>
      </c>
      <c r="M20" s="176">
        <v>75</v>
      </c>
      <c r="N20" s="176">
        <v>24</v>
      </c>
      <c r="O20" s="141">
        <v>867.4</v>
      </c>
      <c r="P20" s="141">
        <v>868.6</v>
      </c>
      <c r="Q20" s="141">
        <v>866.2</v>
      </c>
      <c r="R20" s="175">
        <f t="shared" si="0"/>
        <v>2.3999999999999773</v>
      </c>
      <c r="S20" s="141">
        <v>1021.1</v>
      </c>
      <c r="T20" s="141">
        <v>1024.9000000000001</v>
      </c>
      <c r="U20" s="141">
        <v>1017.8</v>
      </c>
      <c r="V20" s="141">
        <f t="shared" si="3"/>
        <v>7.1000000000001364</v>
      </c>
      <c r="W20" s="176">
        <v>0</v>
      </c>
      <c r="X20" s="176">
        <v>10</v>
      </c>
      <c r="Y20" s="176">
        <v>2</v>
      </c>
      <c r="Z20" s="141">
        <v>9.5</v>
      </c>
      <c r="AA20" s="141">
        <v>0</v>
      </c>
      <c r="AB20" s="120">
        <v>2.76</v>
      </c>
      <c r="AC20" s="120"/>
      <c r="AD20" s="120"/>
      <c r="AE20" s="120"/>
      <c r="AF20" s="120"/>
      <c r="AG20" s="120"/>
      <c r="AH20" s="120"/>
      <c r="AI20" s="120"/>
      <c r="AJ20" s="120"/>
      <c r="AK20" s="120"/>
      <c r="AL20" s="120"/>
      <c r="AM20" s="118"/>
      <c r="AN20" s="118"/>
      <c r="AO20" s="118"/>
      <c r="AP20" s="118"/>
      <c r="AQ20" s="118"/>
      <c r="AR20" s="118"/>
      <c r="AS20" s="118"/>
      <c r="AT20" s="118"/>
      <c r="AU20" s="118"/>
      <c r="AV20" s="118"/>
      <c r="AW20" s="118"/>
      <c r="AX20" s="118"/>
      <c r="AY20" s="169">
        <v>68</v>
      </c>
      <c r="AZ20" s="43">
        <v>2.6</v>
      </c>
      <c r="BA20" s="45">
        <v>68</v>
      </c>
      <c r="BB20" s="44">
        <v>7</v>
      </c>
      <c r="BC20" s="43">
        <v>2</v>
      </c>
      <c r="BD20" s="46"/>
    </row>
    <row r="21" spans="1:56" x14ac:dyDescent="0.2">
      <c r="A21" s="199">
        <v>13</v>
      </c>
      <c r="B21" s="141">
        <v>10.199999999999999</v>
      </c>
      <c r="C21" s="141">
        <v>20</v>
      </c>
      <c r="D21" s="141">
        <v>-0.2</v>
      </c>
      <c r="E21" s="175">
        <f t="shared" si="2"/>
        <v>20.2</v>
      </c>
      <c r="F21" s="141">
        <v>-3</v>
      </c>
      <c r="G21" s="141">
        <v>5.4</v>
      </c>
      <c r="H21" s="141">
        <v>5.4</v>
      </c>
      <c r="I21" s="141">
        <v>9.6999999999999993</v>
      </c>
      <c r="J21" s="141">
        <v>4</v>
      </c>
      <c r="K21" s="141">
        <v>-1.5</v>
      </c>
      <c r="L21" s="176">
        <v>42</v>
      </c>
      <c r="M21" s="176">
        <v>78</v>
      </c>
      <c r="N21" s="176">
        <v>23</v>
      </c>
      <c r="O21" s="141">
        <v>865.9</v>
      </c>
      <c r="P21" s="141">
        <v>868.2</v>
      </c>
      <c r="Q21" s="141">
        <v>864.2</v>
      </c>
      <c r="R21" s="175">
        <f t="shared" si="0"/>
        <v>4</v>
      </c>
      <c r="S21" s="141">
        <v>1018.9</v>
      </c>
      <c r="T21" s="141">
        <v>1024.5</v>
      </c>
      <c r="U21" s="141">
        <v>1014.5</v>
      </c>
      <c r="V21" s="141">
        <f t="shared" si="3"/>
        <v>10</v>
      </c>
      <c r="W21" s="176">
        <v>0</v>
      </c>
      <c r="X21" s="176">
        <v>10</v>
      </c>
      <c r="Y21" s="176">
        <v>2</v>
      </c>
      <c r="Z21" s="141">
        <v>9.4</v>
      </c>
      <c r="AA21" s="141">
        <v>0</v>
      </c>
      <c r="AB21" s="120">
        <v>3.78</v>
      </c>
      <c r="AC21" s="120"/>
      <c r="AD21" s="120"/>
      <c r="AE21" s="120"/>
      <c r="AF21" s="120"/>
      <c r="AG21" s="120"/>
      <c r="AH21" s="120"/>
      <c r="AI21" s="111"/>
      <c r="AJ21" s="120"/>
      <c r="AK21" s="120"/>
      <c r="AL21" s="120"/>
      <c r="AM21" s="118"/>
      <c r="AN21" s="17"/>
      <c r="AO21" s="118"/>
      <c r="AP21" s="118"/>
      <c r="AQ21" s="118"/>
      <c r="AR21" s="118"/>
      <c r="AS21" s="118"/>
      <c r="AT21" s="118"/>
      <c r="AU21" s="118"/>
      <c r="AV21" s="118"/>
      <c r="AW21" s="17"/>
      <c r="AX21" s="17"/>
      <c r="AY21" s="169">
        <v>23</v>
      </c>
      <c r="AZ21" s="43">
        <v>2.1</v>
      </c>
      <c r="BA21" s="45">
        <v>23</v>
      </c>
      <c r="BB21" s="44">
        <v>5</v>
      </c>
      <c r="BC21" s="43">
        <v>1.3</v>
      </c>
      <c r="BD21" s="46"/>
    </row>
    <row r="22" spans="1:56" x14ac:dyDescent="0.2">
      <c r="A22" s="199">
        <v>14</v>
      </c>
      <c r="B22" s="141">
        <v>12</v>
      </c>
      <c r="C22" s="141">
        <v>23</v>
      </c>
      <c r="D22" s="141">
        <v>1.4</v>
      </c>
      <c r="E22" s="175">
        <f t="shared" si="2"/>
        <v>21.6</v>
      </c>
      <c r="F22" s="141">
        <v>-1</v>
      </c>
      <c r="G22" s="141">
        <v>5.7</v>
      </c>
      <c r="H22" s="141">
        <v>5.0999999999999996</v>
      </c>
      <c r="I22" s="141">
        <v>6.2</v>
      </c>
      <c r="J22" s="141">
        <v>4.0999999999999996</v>
      </c>
      <c r="K22" s="141">
        <v>-2.4</v>
      </c>
      <c r="L22" s="176">
        <v>37</v>
      </c>
      <c r="M22" s="176">
        <v>69</v>
      </c>
      <c r="N22" s="176">
        <v>18</v>
      </c>
      <c r="O22" s="141">
        <v>861.5</v>
      </c>
      <c r="P22" s="141">
        <v>864.5</v>
      </c>
      <c r="Q22" s="141">
        <v>859.4</v>
      </c>
      <c r="R22" s="175">
        <f t="shared" si="0"/>
        <v>5.1000000000000227</v>
      </c>
      <c r="S22" s="141">
        <v>1021.7</v>
      </c>
      <c r="T22" s="141">
        <v>1019.2</v>
      </c>
      <c r="U22" s="141">
        <v>1007.5</v>
      </c>
      <c r="V22" s="141">
        <f t="shared" si="3"/>
        <v>11.700000000000045</v>
      </c>
      <c r="W22" s="176">
        <v>0</v>
      </c>
      <c r="X22" s="176">
        <v>10</v>
      </c>
      <c r="Y22" s="176">
        <v>2</v>
      </c>
      <c r="Z22" s="141">
        <v>9.4</v>
      </c>
      <c r="AA22" s="141">
        <v>0</v>
      </c>
      <c r="AB22" s="120">
        <v>3.26</v>
      </c>
      <c r="AC22" s="120"/>
      <c r="AD22" s="120"/>
      <c r="AE22" s="120"/>
      <c r="AF22" s="120"/>
      <c r="AG22" s="120"/>
      <c r="AH22" s="120"/>
      <c r="AI22" s="120"/>
      <c r="AJ22" s="120"/>
      <c r="AK22" s="120"/>
      <c r="AL22" s="120"/>
      <c r="AM22" s="118"/>
      <c r="AN22" s="17"/>
      <c r="AO22" s="118"/>
      <c r="AP22" s="118"/>
      <c r="AQ22" s="118"/>
      <c r="AR22" s="118"/>
      <c r="AS22" s="118"/>
      <c r="AT22" s="118"/>
      <c r="AU22" s="118"/>
      <c r="AV22" s="118"/>
      <c r="AW22" s="118"/>
      <c r="AX22" s="118"/>
      <c r="AY22" s="169" t="s">
        <v>81</v>
      </c>
      <c r="AZ22" s="43">
        <v>1.4</v>
      </c>
      <c r="BA22" s="45">
        <v>23</v>
      </c>
      <c r="BB22" s="44">
        <v>4.5</v>
      </c>
      <c r="BC22" s="43">
        <v>1</v>
      </c>
      <c r="BD22" s="46"/>
    </row>
    <row r="23" spans="1:56" x14ac:dyDescent="0.2">
      <c r="A23" s="199">
        <v>15</v>
      </c>
      <c r="B23" s="141">
        <v>13.8</v>
      </c>
      <c r="C23" s="141">
        <v>25.2</v>
      </c>
      <c r="D23" s="141">
        <v>3.4</v>
      </c>
      <c r="E23" s="175">
        <f t="shared" si="2"/>
        <v>21.8</v>
      </c>
      <c r="F23" s="141">
        <v>-1</v>
      </c>
      <c r="G23" s="141">
        <v>7.1</v>
      </c>
      <c r="H23" s="141">
        <v>5.4</v>
      </c>
      <c r="I23" s="141">
        <v>6.6</v>
      </c>
      <c r="J23" s="141">
        <v>4</v>
      </c>
      <c r="K23" s="141">
        <v>-1.7</v>
      </c>
      <c r="L23" s="176">
        <v>33</v>
      </c>
      <c r="M23" s="176">
        <v>67</v>
      </c>
      <c r="N23" s="176">
        <v>18</v>
      </c>
      <c r="O23" s="141">
        <v>857.3</v>
      </c>
      <c r="P23" s="141">
        <v>859.7</v>
      </c>
      <c r="Q23" s="141">
        <v>854.7</v>
      </c>
      <c r="R23" s="175">
        <f t="shared" si="0"/>
        <v>5</v>
      </c>
      <c r="S23" s="141">
        <v>1006.6</v>
      </c>
      <c r="T23" s="141">
        <v>1013.3</v>
      </c>
      <c r="U23" s="141">
        <v>1001.3</v>
      </c>
      <c r="V23" s="141">
        <f t="shared" si="3"/>
        <v>12</v>
      </c>
      <c r="W23" s="176">
        <v>0</v>
      </c>
      <c r="X23" s="176">
        <v>10</v>
      </c>
      <c r="Y23" s="176">
        <v>2</v>
      </c>
      <c r="Z23" s="141">
        <v>9.4</v>
      </c>
      <c r="AA23" s="141">
        <v>0</v>
      </c>
      <c r="AB23" s="120">
        <v>3.42</v>
      </c>
      <c r="AC23" s="120"/>
      <c r="AD23" s="120"/>
      <c r="AE23" s="120"/>
      <c r="AF23" s="120"/>
      <c r="AG23" s="120"/>
      <c r="AH23" s="120"/>
      <c r="AI23" s="120"/>
      <c r="AJ23" s="120"/>
      <c r="AK23" s="120"/>
      <c r="AL23" s="120"/>
      <c r="AM23" s="118"/>
      <c r="AN23" s="17"/>
      <c r="AO23" s="118"/>
      <c r="AP23" s="118"/>
      <c r="AQ23" s="118"/>
      <c r="AR23" s="118"/>
      <c r="AS23" s="118"/>
      <c r="AT23" s="118"/>
      <c r="AU23" s="118"/>
      <c r="AV23" s="118"/>
      <c r="AW23" s="118"/>
      <c r="AX23" s="118"/>
      <c r="AY23" s="169">
        <v>68</v>
      </c>
      <c r="AZ23" s="43">
        <v>1.8</v>
      </c>
      <c r="BA23" s="45">
        <v>270</v>
      </c>
      <c r="BB23" s="44">
        <v>4.5</v>
      </c>
      <c r="BC23" s="43">
        <v>1.2</v>
      </c>
      <c r="BD23" s="46"/>
    </row>
    <row r="24" spans="1:56" x14ac:dyDescent="0.2">
      <c r="A24" s="199">
        <v>16</v>
      </c>
      <c r="B24" s="141">
        <v>15</v>
      </c>
      <c r="C24" s="141">
        <v>23</v>
      </c>
      <c r="D24" s="141">
        <v>7.2</v>
      </c>
      <c r="E24" s="175">
        <f t="shared" si="2"/>
        <v>15.8</v>
      </c>
      <c r="F24" s="141">
        <v>4</v>
      </c>
      <c r="G24" s="141">
        <v>7.3</v>
      </c>
      <c r="H24" s="141">
        <v>5.3</v>
      </c>
      <c r="I24" s="141">
        <v>6.5</v>
      </c>
      <c r="J24" s="141">
        <v>3.7</v>
      </c>
      <c r="K24" s="141">
        <v>-1.7</v>
      </c>
      <c r="L24" s="176">
        <v>30</v>
      </c>
      <c r="M24" s="176">
        <v>54</v>
      </c>
      <c r="N24" s="176">
        <v>18</v>
      </c>
      <c r="O24" s="141">
        <v>857.5</v>
      </c>
      <c r="P24" s="141">
        <v>860.4</v>
      </c>
      <c r="Q24" s="141">
        <v>855.2</v>
      </c>
      <c r="R24" s="175">
        <f t="shared" si="0"/>
        <v>5.1999999999999318</v>
      </c>
      <c r="S24" s="141">
        <v>1006.3</v>
      </c>
      <c r="T24" s="141">
        <v>1011.9</v>
      </c>
      <c r="U24" s="141">
        <v>1001.8</v>
      </c>
      <c r="V24" s="141">
        <f t="shared" si="3"/>
        <v>10.100000000000023</v>
      </c>
      <c r="W24" s="176">
        <v>0</v>
      </c>
      <c r="X24" s="176">
        <v>10</v>
      </c>
      <c r="Y24" s="176">
        <v>2</v>
      </c>
      <c r="Z24" s="141">
        <v>9.5</v>
      </c>
      <c r="AA24" s="141">
        <v>0</v>
      </c>
      <c r="AB24" s="120">
        <v>3.61</v>
      </c>
      <c r="AC24" s="120"/>
      <c r="AD24" s="120"/>
      <c r="AE24" s="120"/>
      <c r="AF24" s="120"/>
      <c r="AG24" s="120"/>
      <c r="AH24" s="120"/>
      <c r="AI24" s="120"/>
      <c r="AJ24" s="120"/>
      <c r="AK24" s="120"/>
      <c r="AL24" s="120"/>
      <c r="AM24" s="17"/>
      <c r="AN24" s="118"/>
      <c r="AO24" s="118"/>
      <c r="AP24" s="118"/>
      <c r="AQ24" s="118"/>
      <c r="AR24" s="118"/>
      <c r="AS24" s="118"/>
      <c r="AT24" s="118"/>
      <c r="AU24" s="118"/>
      <c r="AV24" s="118"/>
      <c r="AW24" s="118"/>
      <c r="AX24" s="118"/>
      <c r="AY24" s="169" t="s">
        <v>81</v>
      </c>
      <c r="AZ24" s="43">
        <v>3</v>
      </c>
      <c r="BA24" s="45">
        <v>248</v>
      </c>
      <c r="BB24" s="44">
        <v>8.6999999999999993</v>
      </c>
      <c r="BC24" s="43">
        <v>1.8</v>
      </c>
      <c r="BD24" s="46"/>
    </row>
    <row r="25" spans="1:56" x14ac:dyDescent="0.2">
      <c r="A25" s="199">
        <v>17</v>
      </c>
      <c r="B25" s="141">
        <v>13.5</v>
      </c>
      <c r="C25" s="141">
        <v>20</v>
      </c>
      <c r="D25" s="141">
        <v>6.5</v>
      </c>
      <c r="E25" s="175">
        <f t="shared" si="2"/>
        <v>13.5</v>
      </c>
      <c r="F25" s="141">
        <v>4</v>
      </c>
      <c r="G25" s="141">
        <v>6.2</v>
      </c>
      <c r="H25" s="141">
        <v>5.2</v>
      </c>
      <c r="I25" s="141">
        <v>5.6</v>
      </c>
      <c r="J25" s="141">
        <v>4.3</v>
      </c>
      <c r="K25" s="141">
        <v>-2.1</v>
      </c>
      <c r="L25" s="176">
        <v>34</v>
      </c>
      <c r="M25" s="176">
        <v>51</v>
      </c>
      <c r="N25" s="176">
        <v>23</v>
      </c>
      <c r="O25" s="141">
        <v>860.4</v>
      </c>
      <c r="P25" s="141">
        <v>862.6</v>
      </c>
      <c r="Q25" s="141">
        <v>858.6</v>
      </c>
      <c r="R25" s="175">
        <f t="shared" si="0"/>
        <v>4</v>
      </c>
      <c r="S25" s="141">
        <v>1010</v>
      </c>
      <c r="T25" s="141">
        <v>1012.2</v>
      </c>
      <c r="U25" s="141">
        <v>1007.2</v>
      </c>
      <c r="V25" s="141">
        <f t="shared" si="3"/>
        <v>5</v>
      </c>
      <c r="W25" s="176">
        <v>2</v>
      </c>
      <c r="X25" s="176">
        <v>10</v>
      </c>
      <c r="Y25" s="176">
        <v>2</v>
      </c>
      <c r="Z25" s="141">
        <v>8</v>
      </c>
      <c r="AA25" s="141">
        <v>0</v>
      </c>
      <c r="AB25" s="120">
        <v>3.5</v>
      </c>
      <c r="AC25" s="120"/>
      <c r="AD25" s="120"/>
      <c r="AE25" s="120"/>
      <c r="AF25" s="120"/>
      <c r="AG25" s="120"/>
      <c r="AH25" s="120"/>
      <c r="AI25" s="120"/>
      <c r="AJ25" s="120"/>
      <c r="AK25" s="120"/>
      <c r="AL25" s="120"/>
      <c r="AM25" s="118"/>
      <c r="AN25" s="118"/>
      <c r="AO25" s="118"/>
      <c r="AP25" s="118"/>
      <c r="AQ25" s="118"/>
      <c r="AR25" s="118"/>
      <c r="AS25" s="118"/>
      <c r="AT25" s="118"/>
      <c r="AU25" s="118"/>
      <c r="AV25" s="118"/>
      <c r="AW25" s="118"/>
      <c r="AX25" s="118"/>
      <c r="AY25" s="119">
        <v>68</v>
      </c>
      <c r="AZ25" s="43">
        <v>2</v>
      </c>
      <c r="BA25" s="45">
        <v>248</v>
      </c>
      <c r="BB25" s="44">
        <v>4.5</v>
      </c>
      <c r="BC25" s="43">
        <v>1.5</v>
      </c>
      <c r="BD25" s="46"/>
    </row>
    <row r="26" spans="1:56" x14ac:dyDescent="0.2">
      <c r="A26" s="199">
        <v>18</v>
      </c>
      <c r="B26" s="141">
        <v>9.4</v>
      </c>
      <c r="C26" s="141">
        <v>20</v>
      </c>
      <c r="D26" s="141">
        <v>1.6</v>
      </c>
      <c r="E26" s="175">
        <f>C26-D26</f>
        <v>18.399999999999999</v>
      </c>
      <c r="F26" s="141">
        <v>0.5</v>
      </c>
      <c r="G26" s="141">
        <v>2.4</v>
      </c>
      <c r="H26" s="141">
        <v>4.7</v>
      </c>
      <c r="I26" s="141">
        <v>5.8</v>
      </c>
      <c r="J26" s="141">
        <v>3.5</v>
      </c>
      <c r="K26" s="141">
        <v>-3</v>
      </c>
      <c r="L26" s="176">
        <v>49</v>
      </c>
      <c r="M26" s="176">
        <v>63</v>
      </c>
      <c r="N26" s="176">
        <v>31</v>
      </c>
      <c r="O26" s="141">
        <v>863.3</v>
      </c>
      <c r="P26" s="141">
        <v>864.2</v>
      </c>
      <c r="Q26" s="141">
        <v>862.8</v>
      </c>
      <c r="R26" s="175">
        <f>P26-Q26</f>
        <v>1.4000000000000909</v>
      </c>
      <c r="S26" s="141">
        <v>1018.2</v>
      </c>
      <c r="T26" s="141">
        <v>1019.7</v>
      </c>
      <c r="U26" s="141">
        <v>1016.5</v>
      </c>
      <c r="V26" s="141">
        <f>T26-U26</f>
        <v>3.2000000000000455</v>
      </c>
      <c r="W26" s="176">
        <v>0</v>
      </c>
      <c r="X26" s="176">
        <v>10</v>
      </c>
      <c r="Y26" s="176">
        <v>2</v>
      </c>
      <c r="Z26" s="141">
        <v>9.5</v>
      </c>
      <c r="AA26" s="141">
        <v>0</v>
      </c>
      <c r="AB26" s="120">
        <v>3.69</v>
      </c>
      <c r="AC26" s="120"/>
      <c r="AD26" s="120"/>
      <c r="AE26" s="120"/>
      <c r="AF26" s="120"/>
      <c r="AG26" s="120"/>
      <c r="AH26" s="120"/>
      <c r="AI26" s="120"/>
      <c r="AJ26" s="120"/>
      <c r="AK26" s="120"/>
      <c r="AL26" s="120"/>
      <c r="AM26" s="118"/>
      <c r="AN26" s="118"/>
      <c r="AO26" s="118"/>
      <c r="AP26" s="118"/>
      <c r="AQ26" s="118"/>
      <c r="AR26" s="118"/>
      <c r="AS26" s="118"/>
      <c r="AT26" s="118"/>
      <c r="AU26" s="118"/>
      <c r="AV26" s="118"/>
      <c r="AW26" s="118"/>
      <c r="AX26" s="118"/>
      <c r="AY26" s="119" t="s">
        <v>85</v>
      </c>
      <c r="AZ26" s="43">
        <v>0</v>
      </c>
      <c r="BA26" s="45">
        <v>136</v>
      </c>
      <c r="BB26" s="44">
        <v>1.7</v>
      </c>
      <c r="BC26" s="43">
        <v>1.5</v>
      </c>
      <c r="BD26" s="46"/>
    </row>
    <row r="27" spans="1:56" x14ac:dyDescent="0.2">
      <c r="A27" s="199">
        <v>19</v>
      </c>
      <c r="B27" s="141">
        <v>14.7</v>
      </c>
      <c r="C27" s="141">
        <v>23.6</v>
      </c>
      <c r="D27" s="141">
        <v>1.2</v>
      </c>
      <c r="E27" s="175">
        <f t="shared" si="2"/>
        <v>22.400000000000002</v>
      </c>
      <c r="F27" s="141">
        <v>0</v>
      </c>
      <c r="G27" s="141">
        <v>6.7</v>
      </c>
      <c r="H27" s="141">
        <v>5.5</v>
      </c>
      <c r="I27" s="141">
        <v>6.5</v>
      </c>
      <c r="J27" s="141">
        <v>4.0999999999999996</v>
      </c>
      <c r="K27" s="141">
        <v>-1.3</v>
      </c>
      <c r="L27" s="176">
        <v>36</v>
      </c>
      <c r="M27" s="176">
        <v>64</v>
      </c>
      <c r="N27" s="176">
        <v>19</v>
      </c>
      <c r="O27" s="141">
        <v>860.6</v>
      </c>
      <c r="P27" s="141">
        <v>862.9</v>
      </c>
      <c r="Q27" s="141">
        <v>858.7</v>
      </c>
      <c r="R27" s="175">
        <f t="shared" si="0"/>
        <v>4.1999999999999318</v>
      </c>
      <c r="S27" s="141">
        <v>1011.9</v>
      </c>
      <c r="T27" s="141">
        <v>1017.2</v>
      </c>
      <c r="U27" s="141">
        <v>1006.8</v>
      </c>
      <c r="V27" s="141">
        <f t="shared" si="3"/>
        <v>10.400000000000091</v>
      </c>
      <c r="W27" s="176">
        <v>0</v>
      </c>
      <c r="X27" s="176">
        <v>10</v>
      </c>
      <c r="Y27" s="176">
        <v>2</v>
      </c>
      <c r="Z27" s="141">
        <v>9.5</v>
      </c>
      <c r="AA27" s="141">
        <v>0</v>
      </c>
      <c r="AB27" s="120">
        <v>2.1800000000000002</v>
      </c>
      <c r="AC27" s="120"/>
      <c r="AD27" s="120"/>
      <c r="AE27" s="120"/>
      <c r="AF27" s="120"/>
      <c r="AG27" s="120"/>
      <c r="AH27" s="120"/>
      <c r="AI27" s="120"/>
      <c r="AJ27" s="120"/>
      <c r="AK27" s="120"/>
      <c r="AL27" s="120"/>
      <c r="AM27" s="118"/>
      <c r="AN27" s="118"/>
      <c r="AO27" s="118"/>
      <c r="AP27" s="118"/>
      <c r="AQ27" s="118"/>
      <c r="AR27" s="118"/>
      <c r="AS27" s="118"/>
      <c r="AT27" s="118"/>
      <c r="AU27" s="118"/>
      <c r="AV27" s="118"/>
      <c r="AW27" s="118"/>
      <c r="AX27" s="118"/>
      <c r="AY27" s="169">
        <v>68</v>
      </c>
      <c r="AZ27" s="43">
        <v>1.7</v>
      </c>
      <c r="BA27" s="45">
        <v>68</v>
      </c>
      <c r="BB27" s="44">
        <v>4.5</v>
      </c>
      <c r="BC27" s="43">
        <v>1.5</v>
      </c>
      <c r="BD27" s="46"/>
    </row>
    <row r="28" spans="1:56" x14ac:dyDescent="0.2">
      <c r="A28" s="380">
        <v>20</v>
      </c>
      <c r="B28" s="381">
        <v>15.9</v>
      </c>
      <c r="C28" s="381">
        <v>26.8</v>
      </c>
      <c r="D28" s="381">
        <v>4.2</v>
      </c>
      <c r="E28" s="382">
        <f t="shared" si="2"/>
        <v>22.6</v>
      </c>
      <c r="F28" s="381">
        <v>3.8</v>
      </c>
      <c r="G28" s="381">
        <v>8</v>
      </c>
      <c r="H28" s="381">
        <v>5.4</v>
      </c>
      <c r="I28" s="381">
        <v>6.1</v>
      </c>
      <c r="J28" s="381">
        <v>4.3</v>
      </c>
      <c r="K28" s="381">
        <v>-1.4</v>
      </c>
      <c r="L28" s="383">
        <v>30</v>
      </c>
      <c r="M28" s="383">
        <v>53</v>
      </c>
      <c r="N28" s="383">
        <v>15</v>
      </c>
      <c r="O28" s="381">
        <v>860.8</v>
      </c>
      <c r="P28" s="381">
        <v>862.8</v>
      </c>
      <c r="Q28" s="381">
        <v>859</v>
      </c>
      <c r="R28" s="382">
        <f t="shared" si="0"/>
        <v>3.7999999999999545</v>
      </c>
      <c r="S28" s="381">
        <v>1009.7</v>
      </c>
      <c r="T28" s="381">
        <v>1014.1</v>
      </c>
      <c r="U28" s="381">
        <v>1005.4</v>
      </c>
      <c r="V28" s="381">
        <f t="shared" si="3"/>
        <v>8.7000000000000455</v>
      </c>
      <c r="W28" s="383">
        <v>0</v>
      </c>
      <c r="X28" s="383">
        <v>10</v>
      </c>
      <c r="Y28" s="383">
        <v>2</v>
      </c>
      <c r="Z28" s="381">
        <v>9.1999999999999993</v>
      </c>
      <c r="AA28" s="381">
        <v>0</v>
      </c>
      <c r="AB28" s="384">
        <v>5.16</v>
      </c>
      <c r="AC28" s="384"/>
      <c r="AD28" s="384"/>
      <c r="AE28" s="384"/>
      <c r="AF28" s="384"/>
      <c r="AG28" s="384"/>
      <c r="AH28" s="384"/>
      <c r="AI28" s="384"/>
      <c r="AJ28" s="384"/>
      <c r="AK28" s="384"/>
      <c r="AL28" s="384"/>
      <c r="AM28" s="385"/>
      <c r="AN28" s="385"/>
      <c r="AO28" s="385"/>
      <c r="AP28" s="385"/>
      <c r="AQ28" s="385"/>
      <c r="AR28" s="385"/>
      <c r="AS28" s="385"/>
      <c r="AT28" s="385"/>
      <c r="AU28" s="385"/>
      <c r="AV28" s="385"/>
      <c r="AW28" s="385"/>
      <c r="AX28" s="385"/>
      <c r="AY28" s="386">
        <v>270</v>
      </c>
      <c r="AZ28" s="387">
        <v>1.8</v>
      </c>
      <c r="BA28" s="386">
        <v>270</v>
      </c>
      <c r="BB28" s="387">
        <v>7</v>
      </c>
      <c r="BC28" s="387">
        <v>1.8</v>
      </c>
      <c r="BD28" s="46"/>
    </row>
    <row r="29" spans="1:56" x14ac:dyDescent="0.2">
      <c r="A29" s="199">
        <v>21</v>
      </c>
      <c r="B29" s="141">
        <v>15.2</v>
      </c>
      <c r="C29" s="141">
        <v>25.7</v>
      </c>
      <c r="D29" s="141">
        <v>5.8</v>
      </c>
      <c r="E29" s="175">
        <f t="shared" si="2"/>
        <v>19.899999999999999</v>
      </c>
      <c r="F29" s="141">
        <v>5.2</v>
      </c>
      <c r="G29" s="141">
        <v>7.8</v>
      </c>
      <c r="H29" s="141">
        <v>5.8</v>
      </c>
      <c r="I29" s="141">
        <v>7</v>
      </c>
      <c r="J29" s="141">
        <v>4.5</v>
      </c>
      <c r="K29" s="141">
        <v>-0.7</v>
      </c>
      <c r="L29" s="176">
        <v>33</v>
      </c>
      <c r="M29" s="176">
        <v>58</v>
      </c>
      <c r="N29" s="176">
        <v>18</v>
      </c>
      <c r="O29" s="141">
        <v>863.4</v>
      </c>
      <c r="P29" s="141">
        <v>865.3</v>
      </c>
      <c r="Q29" s="141">
        <v>861.8</v>
      </c>
      <c r="R29" s="175">
        <f t="shared" si="0"/>
        <v>3.5</v>
      </c>
      <c r="S29" s="141">
        <v>1013.1</v>
      </c>
      <c r="T29" s="141">
        <v>1018</v>
      </c>
      <c r="U29" s="141">
        <v>1010</v>
      </c>
      <c r="V29" s="141">
        <f t="shared" si="3"/>
        <v>8</v>
      </c>
      <c r="W29" s="176">
        <v>2</v>
      </c>
      <c r="X29" s="176">
        <v>10</v>
      </c>
      <c r="Y29" s="176">
        <v>2</v>
      </c>
      <c r="Z29" s="141">
        <v>8</v>
      </c>
      <c r="AA29" s="141">
        <v>0</v>
      </c>
      <c r="AB29" s="120">
        <v>3.87</v>
      </c>
      <c r="AC29" s="120"/>
      <c r="AD29" s="120"/>
      <c r="AE29" s="120"/>
      <c r="AF29" s="120"/>
      <c r="AG29" s="120"/>
      <c r="AH29" s="120"/>
      <c r="AI29" s="120"/>
      <c r="AJ29" s="120"/>
      <c r="AK29" s="120"/>
      <c r="AL29" s="120"/>
      <c r="AM29" s="118"/>
      <c r="AN29" s="118"/>
      <c r="AO29" s="118"/>
      <c r="AP29" s="118"/>
      <c r="AQ29" s="118"/>
      <c r="AR29" s="118"/>
      <c r="AS29" s="118"/>
      <c r="AT29" s="118"/>
      <c r="AU29" s="118"/>
      <c r="AV29" s="118"/>
      <c r="AW29" s="118"/>
      <c r="AX29" s="118"/>
      <c r="AY29" s="169">
        <v>68</v>
      </c>
      <c r="AZ29" s="43">
        <v>1.5</v>
      </c>
      <c r="BA29" s="45">
        <v>68</v>
      </c>
      <c r="BB29" s="44">
        <v>5.6</v>
      </c>
      <c r="BC29" s="43">
        <v>1.5</v>
      </c>
      <c r="BD29" s="46"/>
    </row>
    <row r="30" spans="1:56" x14ac:dyDescent="0.2">
      <c r="A30" s="199">
        <v>22</v>
      </c>
      <c r="B30" s="141">
        <v>15.2</v>
      </c>
      <c r="C30" s="141">
        <v>25.4</v>
      </c>
      <c r="D30" s="214">
        <v>3</v>
      </c>
      <c r="E30" s="175">
        <f t="shared" si="2"/>
        <v>22.4</v>
      </c>
      <c r="F30" s="141">
        <v>2.8</v>
      </c>
      <c r="G30" s="141">
        <v>7.5</v>
      </c>
      <c r="H30" s="141">
        <v>5.2</v>
      </c>
      <c r="I30" s="141">
        <v>6.3</v>
      </c>
      <c r="J30" s="141">
        <v>4.0999999999999996</v>
      </c>
      <c r="K30" s="141">
        <v>-2.1</v>
      </c>
      <c r="L30" s="176">
        <v>30</v>
      </c>
      <c r="M30" s="176">
        <v>56</v>
      </c>
      <c r="N30" s="176">
        <v>15</v>
      </c>
      <c r="O30" s="141">
        <v>863.6</v>
      </c>
      <c r="P30" s="141">
        <v>865.9</v>
      </c>
      <c r="Q30" s="141">
        <v>861</v>
      </c>
      <c r="R30" s="175">
        <f t="shared" si="0"/>
        <v>4.8999999999999773</v>
      </c>
      <c r="S30" s="141">
        <v>1013.6</v>
      </c>
      <c r="T30" s="141">
        <v>1019.3</v>
      </c>
      <c r="U30" s="141">
        <v>1009.1</v>
      </c>
      <c r="V30" s="141">
        <f t="shared" si="3"/>
        <v>10.199999999999932</v>
      </c>
      <c r="W30" s="176">
        <v>3</v>
      </c>
      <c r="X30" s="176">
        <v>10</v>
      </c>
      <c r="Y30" s="176">
        <v>2</v>
      </c>
      <c r="Z30" s="141">
        <v>9</v>
      </c>
      <c r="AA30" s="141">
        <v>0</v>
      </c>
      <c r="AB30" s="120">
        <v>3.58</v>
      </c>
      <c r="AC30" s="120"/>
      <c r="AD30" s="120"/>
      <c r="AE30" s="120"/>
      <c r="AF30" s="120"/>
      <c r="AG30" s="120"/>
      <c r="AH30" s="120"/>
      <c r="AI30" s="120"/>
      <c r="AJ30" s="120"/>
      <c r="AK30" s="120"/>
      <c r="AL30" s="120"/>
      <c r="AM30" s="17"/>
      <c r="AN30" s="118"/>
      <c r="AO30" s="118"/>
      <c r="AP30" s="118"/>
      <c r="AQ30" s="118"/>
      <c r="AR30" s="118"/>
      <c r="AS30" s="118"/>
      <c r="AT30" s="118"/>
      <c r="AU30" s="118"/>
      <c r="AV30" s="118"/>
      <c r="AW30" s="118"/>
      <c r="AX30" s="118"/>
      <c r="AY30" s="169">
        <v>248</v>
      </c>
      <c r="AZ30" s="43">
        <v>1.8</v>
      </c>
      <c r="BA30" s="45">
        <v>158</v>
      </c>
      <c r="BB30" s="44">
        <v>7.3</v>
      </c>
      <c r="BC30" s="43">
        <v>1.7</v>
      </c>
      <c r="BD30" s="46"/>
    </row>
    <row r="31" spans="1:56" x14ac:dyDescent="0.2">
      <c r="A31" s="199">
        <v>23</v>
      </c>
      <c r="B31" s="141">
        <v>18.2</v>
      </c>
      <c r="C31" s="141">
        <v>26.1</v>
      </c>
      <c r="D31" s="141">
        <v>6.8</v>
      </c>
      <c r="E31" s="175">
        <f t="shared" si="2"/>
        <v>19.3</v>
      </c>
      <c r="F31" s="141">
        <v>4</v>
      </c>
      <c r="G31" s="141">
        <v>8</v>
      </c>
      <c r="H31" s="141">
        <v>4.7</v>
      </c>
      <c r="I31" s="141">
        <v>6</v>
      </c>
      <c r="J31" s="141">
        <v>3.8</v>
      </c>
      <c r="K31" s="141">
        <v>-3.2</v>
      </c>
      <c r="L31" s="176">
        <v>24</v>
      </c>
      <c r="M31" s="176">
        <v>53</v>
      </c>
      <c r="N31" s="176">
        <v>14</v>
      </c>
      <c r="O31" s="141">
        <v>860.6</v>
      </c>
      <c r="P31" s="141">
        <v>863.1</v>
      </c>
      <c r="Q31" s="141">
        <v>857.9</v>
      </c>
      <c r="R31" s="175">
        <f t="shared" si="0"/>
        <v>5.2000000000000455</v>
      </c>
      <c r="S31" s="141">
        <v>1007.6</v>
      </c>
      <c r="T31" s="141">
        <v>1012</v>
      </c>
      <c r="U31" s="141">
        <v>1003.7</v>
      </c>
      <c r="V31" s="141">
        <f t="shared" si="3"/>
        <v>8.2999999999999545</v>
      </c>
      <c r="W31" s="176">
        <v>0</v>
      </c>
      <c r="X31" s="176">
        <v>10</v>
      </c>
      <c r="Y31" s="176">
        <v>2</v>
      </c>
      <c r="Z31" s="141">
        <v>9</v>
      </c>
      <c r="AA31" s="141">
        <v>0</v>
      </c>
      <c r="AB31" s="120">
        <v>6.6</v>
      </c>
      <c r="AC31" s="120"/>
      <c r="AD31" s="120"/>
      <c r="AE31" s="120"/>
      <c r="AF31" s="120"/>
      <c r="AG31" s="120"/>
      <c r="AH31" s="120"/>
      <c r="AI31" s="120"/>
      <c r="AJ31" s="120"/>
      <c r="AK31" s="120"/>
      <c r="AL31" s="120"/>
      <c r="AM31" s="17"/>
      <c r="AN31" s="118"/>
      <c r="AO31" s="118"/>
      <c r="AP31" s="118"/>
      <c r="AQ31" s="118"/>
      <c r="AR31" s="118"/>
      <c r="AS31" s="118"/>
      <c r="AT31" s="118"/>
      <c r="AU31" s="118"/>
      <c r="AV31" s="118"/>
      <c r="AW31" s="118"/>
      <c r="AX31" s="118"/>
      <c r="AY31" s="169" t="s">
        <v>81</v>
      </c>
      <c r="AZ31" s="43">
        <v>3</v>
      </c>
      <c r="BA31" s="45">
        <v>248</v>
      </c>
      <c r="BB31" s="44">
        <v>8.4</v>
      </c>
      <c r="BC31" s="43">
        <v>3</v>
      </c>
      <c r="BD31" s="46"/>
    </row>
    <row r="32" spans="1:56" x14ac:dyDescent="0.2">
      <c r="A32" s="199">
        <v>24</v>
      </c>
      <c r="B32" s="141">
        <v>8.5</v>
      </c>
      <c r="C32" s="141">
        <v>15.4</v>
      </c>
      <c r="D32" s="141">
        <v>1.6</v>
      </c>
      <c r="E32" s="175">
        <f t="shared" si="2"/>
        <v>13.8</v>
      </c>
      <c r="F32" s="141">
        <v>-1</v>
      </c>
      <c r="G32" s="141">
        <v>4.5999999999999996</v>
      </c>
      <c r="H32" s="141">
        <v>5.9</v>
      </c>
      <c r="I32" s="141">
        <v>7.1</v>
      </c>
      <c r="J32" s="141">
        <v>5.0999999999999996</v>
      </c>
      <c r="K32" s="141">
        <v>-0.4</v>
      </c>
      <c r="L32" s="176">
        <v>53</v>
      </c>
      <c r="M32" s="176">
        <v>86</v>
      </c>
      <c r="N32" s="176">
        <v>31</v>
      </c>
      <c r="O32" s="141">
        <v>866.1</v>
      </c>
      <c r="P32" s="141">
        <v>868</v>
      </c>
      <c r="Q32" s="141">
        <v>864.1</v>
      </c>
      <c r="R32" s="175">
        <f t="shared" si="0"/>
        <v>3.8999999999999773</v>
      </c>
      <c r="S32" s="141">
        <v>1019.6</v>
      </c>
      <c r="T32" s="141">
        <v>1023.1</v>
      </c>
      <c r="U32" s="141">
        <v>1016.8</v>
      </c>
      <c r="V32" s="141">
        <f t="shared" si="3"/>
        <v>6.3000000000000682</v>
      </c>
      <c r="W32" s="176">
        <v>0</v>
      </c>
      <c r="X32" s="176">
        <v>10</v>
      </c>
      <c r="Y32" s="176">
        <v>2</v>
      </c>
      <c r="Z32" s="141">
        <v>9.1999999999999993</v>
      </c>
      <c r="AA32" s="141">
        <v>0</v>
      </c>
      <c r="AB32" s="120">
        <v>3.3</v>
      </c>
      <c r="AC32" s="120"/>
      <c r="AD32" s="120"/>
      <c r="AE32" s="120"/>
      <c r="AF32" s="120"/>
      <c r="AG32" s="120"/>
      <c r="AH32" s="120"/>
      <c r="AI32" s="120"/>
      <c r="AJ32" s="120"/>
      <c r="AK32" s="120"/>
      <c r="AL32" s="120"/>
      <c r="AM32" s="118"/>
      <c r="AN32" s="17"/>
      <c r="AO32" s="118"/>
      <c r="AP32" s="118"/>
      <c r="AQ32" s="118"/>
      <c r="AR32" s="118"/>
      <c r="AS32" s="118"/>
      <c r="AT32" s="118"/>
      <c r="AU32" s="118"/>
      <c r="AV32" s="118"/>
      <c r="AW32" s="118"/>
      <c r="AX32" s="118"/>
      <c r="AY32" s="169">
        <v>68</v>
      </c>
      <c r="AZ32" s="43">
        <v>1.6</v>
      </c>
      <c r="BA32" s="45">
        <v>68</v>
      </c>
      <c r="BB32" s="44">
        <v>7.6</v>
      </c>
      <c r="BC32" s="43">
        <v>1.7</v>
      </c>
      <c r="BD32" s="46"/>
    </row>
    <row r="33" spans="1:56" x14ac:dyDescent="0.2">
      <c r="A33" s="174">
        <v>25</v>
      </c>
      <c r="B33" s="141">
        <v>4.3</v>
      </c>
      <c r="C33" s="141">
        <v>14</v>
      </c>
      <c r="D33" s="141">
        <v>-2.6</v>
      </c>
      <c r="E33" s="175">
        <f t="shared" si="2"/>
        <v>16.600000000000001</v>
      </c>
      <c r="F33" s="141">
        <v>-5</v>
      </c>
      <c r="G33" s="141">
        <v>1.8</v>
      </c>
      <c r="H33" s="141">
        <v>4.9000000000000004</v>
      </c>
      <c r="I33" s="141">
        <v>5.8</v>
      </c>
      <c r="J33" s="141">
        <v>3.7</v>
      </c>
      <c r="K33" s="141">
        <v>-2.9</v>
      </c>
      <c r="L33" s="176">
        <v>57</v>
      </c>
      <c r="M33" s="176">
        <v>83</v>
      </c>
      <c r="N33" s="176">
        <v>31</v>
      </c>
      <c r="O33" s="141">
        <v>869.6</v>
      </c>
      <c r="P33" s="141">
        <v>871</v>
      </c>
      <c r="Q33" s="141">
        <v>868</v>
      </c>
      <c r="R33" s="175">
        <f t="shared" si="0"/>
        <v>3</v>
      </c>
      <c r="S33" s="141">
        <v>1027.5</v>
      </c>
      <c r="T33" s="141">
        <v>1029.5999999999999</v>
      </c>
      <c r="U33" s="141">
        <v>1024.3</v>
      </c>
      <c r="V33" s="141">
        <f t="shared" si="3"/>
        <v>5.2999999999999545</v>
      </c>
      <c r="W33" s="176">
        <v>0</v>
      </c>
      <c r="X33" s="176">
        <v>10</v>
      </c>
      <c r="Y33" s="176">
        <v>2</v>
      </c>
      <c r="Z33" s="141">
        <v>9.1999999999999993</v>
      </c>
      <c r="AA33" s="141">
        <v>0</v>
      </c>
      <c r="AB33" s="120">
        <v>4.2</v>
      </c>
      <c r="AC33" s="120"/>
      <c r="AD33" s="120"/>
      <c r="AE33" s="120"/>
      <c r="AF33" s="120"/>
      <c r="AG33" s="120"/>
      <c r="AH33" s="120"/>
      <c r="AI33" s="120"/>
      <c r="AJ33" s="120"/>
      <c r="AK33" s="120"/>
      <c r="AL33" s="120" t="s">
        <v>80</v>
      </c>
      <c r="AM33" s="17"/>
      <c r="AN33" s="118"/>
      <c r="AO33" s="118"/>
      <c r="AP33" s="118"/>
      <c r="AQ33" s="118"/>
      <c r="AR33" s="118"/>
      <c r="AS33" s="118"/>
      <c r="AT33" s="118"/>
      <c r="AU33" s="118"/>
      <c r="AV33" s="118"/>
      <c r="AW33" s="118"/>
      <c r="AX33" s="118"/>
      <c r="AY33" s="121">
        <v>68</v>
      </c>
      <c r="AZ33" s="121">
        <v>2.1</v>
      </c>
      <c r="BA33" s="47">
        <v>68</v>
      </c>
      <c r="BB33" s="112">
        <v>5.6</v>
      </c>
      <c r="BC33" s="48">
        <v>1.1000000000000001</v>
      </c>
      <c r="BD33" s="48"/>
    </row>
    <row r="34" spans="1:56" x14ac:dyDescent="0.2">
      <c r="A34" s="174">
        <v>26</v>
      </c>
      <c r="B34" s="141"/>
      <c r="C34" s="141"/>
      <c r="D34" s="141"/>
      <c r="E34" s="175">
        <f t="shared" si="2"/>
        <v>0</v>
      </c>
      <c r="F34" s="141"/>
      <c r="G34" s="141"/>
      <c r="H34" s="141"/>
      <c r="I34" s="141"/>
      <c r="J34" s="141"/>
      <c r="K34" s="141"/>
      <c r="L34" s="176"/>
      <c r="M34" s="176"/>
      <c r="N34" s="176"/>
      <c r="O34" s="141"/>
      <c r="P34" s="141"/>
      <c r="Q34" s="141"/>
      <c r="R34" s="175">
        <f t="shared" si="0"/>
        <v>0</v>
      </c>
      <c r="S34" s="141"/>
      <c r="T34" s="141"/>
      <c r="U34" s="141"/>
      <c r="V34" s="141">
        <f t="shared" si="3"/>
        <v>0</v>
      </c>
      <c r="W34" s="176"/>
      <c r="X34" s="176">
        <v>10</v>
      </c>
      <c r="Y34" s="176">
        <v>2</v>
      </c>
      <c r="Z34" s="141"/>
      <c r="AA34" s="141"/>
      <c r="AB34" s="120"/>
      <c r="AC34" s="120"/>
      <c r="AD34" s="120"/>
      <c r="AE34" s="120"/>
      <c r="AF34" s="120"/>
      <c r="AG34" s="120"/>
      <c r="AH34" s="120"/>
      <c r="AI34" s="120"/>
      <c r="AJ34" s="120"/>
      <c r="AK34" s="120"/>
      <c r="AL34" s="120"/>
      <c r="AM34" s="122"/>
      <c r="AN34" s="122"/>
      <c r="AO34" s="122"/>
      <c r="AP34" s="122"/>
      <c r="AQ34" s="122"/>
      <c r="AR34" s="122"/>
      <c r="AS34" s="122"/>
      <c r="AT34" s="122"/>
      <c r="AU34" s="122"/>
      <c r="AV34" s="122"/>
      <c r="AW34" s="122"/>
      <c r="AX34" s="122"/>
      <c r="AY34" s="121"/>
      <c r="AZ34" s="121"/>
      <c r="BA34" s="47"/>
      <c r="BB34" s="112"/>
      <c r="BC34" s="48"/>
      <c r="BD34" s="48"/>
    </row>
    <row r="35" spans="1:56" x14ac:dyDescent="0.2">
      <c r="A35" s="174">
        <v>27</v>
      </c>
      <c r="B35" s="141">
        <v>11.4</v>
      </c>
      <c r="C35" s="141">
        <v>20.5</v>
      </c>
      <c r="D35" s="141">
        <v>2.8</v>
      </c>
      <c r="E35" s="175">
        <f t="shared" si="2"/>
        <v>17.7</v>
      </c>
      <c r="F35" s="141">
        <v>2</v>
      </c>
      <c r="G35" s="141">
        <v>5.4</v>
      </c>
      <c r="H35" s="141">
        <v>5</v>
      </c>
      <c r="I35" s="141">
        <v>5.9</v>
      </c>
      <c r="J35" s="141">
        <v>4.3</v>
      </c>
      <c r="K35" s="141">
        <v>-2.5</v>
      </c>
      <c r="L35" s="176">
        <v>38</v>
      </c>
      <c r="M35" s="176">
        <v>65</v>
      </c>
      <c r="N35" s="176">
        <v>18</v>
      </c>
      <c r="O35" s="141">
        <v>861.6</v>
      </c>
      <c r="P35" s="141">
        <v>863.8</v>
      </c>
      <c r="Q35" s="141">
        <v>859.4</v>
      </c>
      <c r="R35" s="175">
        <f t="shared" si="0"/>
        <v>4.3999999999999773</v>
      </c>
      <c r="S35" s="141">
        <v>1013</v>
      </c>
      <c r="T35" s="141">
        <v>1018</v>
      </c>
      <c r="U35" s="141">
        <v>1009.2</v>
      </c>
      <c r="V35" s="141">
        <f t="shared" si="3"/>
        <v>8.7999999999999545</v>
      </c>
      <c r="W35" s="176">
        <v>4</v>
      </c>
      <c r="X35" s="176">
        <v>10</v>
      </c>
      <c r="Y35" s="176">
        <v>2</v>
      </c>
      <c r="Z35" s="141">
        <v>7.5</v>
      </c>
      <c r="AA35" s="141">
        <v>0</v>
      </c>
      <c r="AB35" s="120">
        <v>3.68</v>
      </c>
      <c r="AC35" s="120"/>
      <c r="AD35" s="120"/>
      <c r="AE35" s="120"/>
      <c r="AF35" s="120"/>
      <c r="AG35" s="120"/>
      <c r="AH35" s="120"/>
      <c r="AI35" s="120"/>
      <c r="AJ35" s="120"/>
      <c r="AK35" s="120"/>
      <c r="AL35" s="120"/>
      <c r="AM35" s="75"/>
      <c r="AN35" s="122"/>
      <c r="AO35" s="122"/>
      <c r="AP35" s="122"/>
      <c r="AQ35" s="122"/>
      <c r="AR35" s="122"/>
      <c r="AS35" s="122"/>
      <c r="AT35" s="122"/>
      <c r="AU35" s="122"/>
      <c r="AV35" s="122"/>
      <c r="AW35" s="122"/>
      <c r="AX35" s="122"/>
      <c r="AY35" s="121" t="s">
        <v>81</v>
      </c>
      <c r="AZ35" s="121">
        <v>1.5</v>
      </c>
      <c r="BA35" s="47">
        <v>248</v>
      </c>
      <c r="BB35" s="112">
        <v>5.6</v>
      </c>
      <c r="BC35" s="48">
        <v>1.5</v>
      </c>
      <c r="BD35" s="48"/>
    </row>
    <row r="36" spans="1:56" x14ac:dyDescent="0.2">
      <c r="A36" s="174">
        <v>28</v>
      </c>
      <c r="B36" s="218">
        <v>10.4</v>
      </c>
      <c r="C36" s="141">
        <v>17.3</v>
      </c>
      <c r="D36" s="141">
        <v>4</v>
      </c>
      <c r="E36" s="175">
        <f t="shared" si="2"/>
        <v>13.3</v>
      </c>
      <c r="F36" s="141">
        <v>1</v>
      </c>
      <c r="G36" s="141">
        <v>6.3</v>
      </c>
      <c r="H36" s="141">
        <v>6.9</v>
      </c>
      <c r="I36" s="141">
        <v>9.9</v>
      </c>
      <c r="J36" s="141">
        <v>4.9000000000000004</v>
      </c>
      <c r="K36" s="141">
        <v>1.4</v>
      </c>
      <c r="L36" s="176">
        <v>56</v>
      </c>
      <c r="M36" s="176">
        <v>81</v>
      </c>
      <c r="N36" s="176">
        <v>30</v>
      </c>
      <c r="O36" s="141">
        <v>859.5</v>
      </c>
      <c r="P36" s="141">
        <v>861.8</v>
      </c>
      <c r="Q36" s="141">
        <v>857.1</v>
      </c>
      <c r="R36" s="175">
        <f t="shared" si="0"/>
        <v>4.6999999999999318</v>
      </c>
      <c r="S36" s="141">
        <v>1011.1</v>
      </c>
      <c r="T36" s="141">
        <v>1015.5</v>
      </c>
      <c r="U36" s="141">
        <v>1007.4</v>
      </c>
      <c r="V36" s="141">
        <f t="shared" si="3"/>
        <v>8.1000000000000227</v>
      </c>
      <c r="W36" s="176">
        <v>6</v>
      </c>
      <c r="X36" s="176">
        <v>10</v>
      </c>
      <c r="Y36" s="176">
        <v>2</v>
      </c>
      <c r="Z36" s="141">
        <v>0.8</v>
      </c>
      <c r="AA36" s="141">
        <v>2.7</v>
      </c>
      <c r="AB36" s="120">
        <v>1.21</v>
      </c>
      <c r="AC36" s="120"/>
      <c r="AD36" s="120"/>
      <c r="AE36" s="120"/>
      <c r="AF36" s="120"/>
      <c r="AG36" s="120"/>
      <c r="AH36" s="120"/>
      <c r="AI36" s="120"/>
      <c r="AJ36" s="120"/>
      <c r="AK36" s="120"/>
      <c r="AL36" s="120"/>
      <c r="AM36" s="122"/>
      <c r="AN36" s="122"/>
      <c r="AO36" s="122"/>
      <c r="AP36" s="122"/>
      <c r="AQ36" s="122"/>
      <c r="AR36" s="122" t="s">
        <v>80</v>
      </c>
      <c r="AS36" s="122"/>
      <c r="AT36" s="122" t="s">
        <v>80</v>
      </c>
      <c r="AU36" s="122" t="s">
        <v>80</v>
      </c>
      <c r="AV36" s="122" t="s">
        <v>80</v>
      </c>
      <c r="AW36" s="122"/>
      <c r="AX36" s="122"/>
      <c r="AY36" s="121" t="s">
        <v>81</v>
      </c>
      <c r="AZ36" s="121">
        <v>1.5</v>
      </c>
      <c r="BA36" s="47">
        <v>293</v>
      </c>
      <c r="BB36" s="112">
        <v>10.6</v>
      </c>
      <c r="BC36" s="48">
        <v>1.5</v>
      </c>
      <c r="BD36" s="48"/>
    </row>
    <row r="37" spans="1:56" x14ac:dyDescent="0.2">
      <c r="A37" s="174">
        <v>29</v>
      </c>
      <c r="B37" s="141">
        <v>12.4</v>
      </c>
      <c r="C37" s="141">
        <v>20.8</v>
      </c>
      <c r="D37" s="141">
        <v>4.8</v>
      </c>
      <c r="E37" s="175">
        <f t="shared" si="2"/>
        <v>16</v>
      </c>
      <c r="F37" s="141">
        <v>0.2</v>
      </c>
      <c r="G37" s="141">
        <v>6.6</v>
      </c>
      <c r="H37" s="141">
        <v>5.5</v>
      </c>
      <c r="I37" s="141">
        <v>7</v>
      </c>
      <c r="J37" s="141">
        <v>3.7</v>
      </c>
      <c r="K37" s="141">
        <v>-1</v>
      </c>
      <c r="L37" s="176">
        <v>40</v>
      </c>
      <c r="M37" s="176">
        <v>80</v>
      </c>
      <c r="N37" s="176">
        <v>16</v>
      </c>
      <c r="O37" s="141">
        <v>854.4</v>
      </c>
      <c r="P37" s="141">
        <v>858.4</v>
      </c>
      <c r="Q37" s="141">
        <v>851.1</v>
      </c>
      <c r="R37" s="175">
        <f t="shared" si="0"/>
        <v>7.2999999999999545</v>
      </c>
      <c r="S37" s="141">
        <v>1004.4</v>
      </c>
      <c r="T37" s="141">
        <v>1011.7</v>
      </c>
      <c r="U37" s="141">
        <v>998.6</v>
      </c>
      <c r="V37" s="141">
        <f t="shared" si="3"/>
        <v>13.100000000000023</v>
      </c>
      <c r="W37" s="176">
        <v>3</v>
      </c>
      <c r="X37" s="176">
        <v>10</v>
      </c>
      <c r="Y37" s="176">
        <v>2</v>
      </c>
      <c r="Z37" s="141">
        <v>8.6999999999999993</v>
      </c>
      <c r="AA37" s="141">
        <v>0</v>
      </c>
      <c r="AB37" s="120">
        <v>3.3</v>
      </c>
      <c r="AC37" s="120"/>
      <c r="AD37" s="120"/>
      <c r="AE37" s="120"/>
      <c r="AF37" s="120"/>
      <c r="AG37" s="120"/>
      <c r="AH37" s="120"/>
      <c r="AI37" s="120"/>
      <c r="AJ37" s="120" t="s">
        <v>80</v>
      </c>
      <c r="AK37" s="120"/>
      <c r="AL37" s="120" t="s">
        <v>80</v>
      </c>
      <c r="AM37" s="122"/>
      <c r="AN37" s="122"/>
      <c r="AO37" s="122"/>
      <c r="AP37" s="122"/>
      <c r="AQ37" s="122"/>
      <c r="AR37" s="122"/>
      <c r="AS37" s="122"/>
      <c r="AT37" s="122"/>
      <c r="AU37" s="122"/>
      <c r="AV37" s="122"/>
      <c r="AW37" s="122"/>
      <c r="AX37" s="122"/>
      <c r="AY37" s="121">
        <v>248</v>
      </c>
      <c r="AZ37" s="121">
        <v>3.9</v>
      </c>
      <c r="BA37" s="47">
        <v>248</v>
      </c>
      <c r="BB37" s="112">
        <v>11.2</v>
      </c>
      <c r="BC37" s="48">
        <v>3.9</v>
      </c>
      <c r="BD37" s="48"/>
    </row>
    <row r="38" spans="1:56" x14ac:dyDescent="0.2">
      <c r="A38" s="174">
        <v>30</v>
      </c>
      <c r="B38" s="141">
        <v>12.8</v>
      </c>
      <c r="C38" s="141">
        <v>18.600000000000001</v>
      </c>
      <c r="D38" s="141">
        <v>9</v>
      </c>
      <c r="E38" s="175">
        <f t="shared" si="2"/>
        <v>9.6000000000000014</v>
      </c>
      <c r="F38" s="141">
        <v>6.6</v>
      </c>
      <c r="G38" s="141">
        <v>6.2</v>
      </c>
      <c r="H38" s="141">
        <v>5.3</v>
      </c>
      <c r="I38" s="141">
        <v>6.5</v>
      </c>
      <c r="J38" s="141">
        <v>4</v>
      </c>
      <c r="K38" s="141">
        <v>-1.9</v>
      </c>
      <c r="L38" s="176">
        <v>35</v>
      </c>
      <c r="M38" s="176">
        <v>51</v>
      </c>
      <c r="N38" s="176">
        <v>24</v>
      </c>
      <c r="O38" s="141">
        <v>849.8</v>
      </c>
      <c r="P38" s="141">
        <v>851.6</v>
      </c>
      <c r="Q38" s="141">
        <v>847.4</v>
      </c>
      <c r="R38" s="175">
        <f t="shared" si="0"/>
        <v>4.2000000000000455</v>
      </c>
      <c r="S38" s="141">
        <v>998.1</v>
      </c>
      <c r="T38" s="141">
        <v>1001.5</v>
      </c>
      <c r="U38" s="141">
        <v>994.6</v>
      </c>
      <c r="V38" s="141">
        <f t="shared" si="3"/>
        <v>6.8999999999999773</v>
      </c>
      <c r="W38" s="176">
        <v>1</v>
      </c>
      <c r="X38" s="176">
        <v>10</v>
      </c>
      <c r="Y38" s="176">
        <v>2</v>
      </c>
      <c r="Z38" s="141">
        <v>9.8000000000000007</v>
      </c>
      <c r="AA38" s="141">
        <v>0</v>
      </c>
      <c r="AB38" s="120">
        <v>6.36</v>
      </c>
      <c r="AC38" s="120"/>
      <c r="AD38" s="120"/>
      <c r="AE38" s="120"/>
      <c r="AF38" s="120"/>
      <c r="AG38" s="120"/>
      <c r="AH38" s="120"/>
      <c r="AI38" s="120"/>
      <c r="AJ38" s="120"/>
      <c r="AK38" s="120"/>
      <c r="AL38" s="120"/>
      <c r="AM38" s="122"/>
      <c r="AN38" s="122"/>
      <c r="AO38" s="122" t="s">
        <v>80</v>
      </c>
      <c r="AP38" s="122" t="s">
        <v>80</v>
      </c>
      <c r="AQ38" s="122"/>
      <c r="AR38" s="122"/>
      <c r="AS38" s="122"/>
      <c r="AT38" s="122"/>
      <c r="AU38" s="122"/>
      <c r="AV38" s="122"/>
      <c r="AW38" s="122"/>
      <c r="AX38" s="122"/>
      <c r="AY38" s="121">
        <v>248</v>
      </c>
      <c r="AZ38" s="121">
        <v>7.2</v>
      </c>
      <c r="BA38" s="47">
        <v>248</v>
      </c>
      <c r="BB38" s="112">
        <v>20.399999999999999</v>
      </c>
      <c r="BC38" s="48">
        <v>7.2</v>
      </c>
      <c r="BD38" s="48"/>
    </row>
    <row r="39" spans="1:56" x14ac:dyDescent="0.2">
      <c r="A39" s="174">
        <v>31</v>
      </c>
      <c r="B39" s="141">
        <v>12.9</v>
      </c>
      <c r="C39" s="141">
        <v>18.600000000000001</v>
      </c>
      <c r="D39" s="141">
        <v>8.8000000000000007</v>
      </c>
      <c r="E39" s="175">
        <f t="shared" si="2"/>
        <v>9.8000000000000007</v>
      </c>
      <c r="F39" s="141">
        <v>6.5</v>
      </c>
      <c r="G39" s="141">
        <v>6.2</v>
      </c>
      <c r="H39" s="141">
        <v>5.4</v>
      </c>
      <c r="I39" s="141">
        <v>6.1</v>
      </c>
      <c r="J39" s="141">
        <v>4.5</v>
      </c>
      <c r="K39" s="141">
        <v>-1.6</v>
      </c>
      <c r="L39" s="176">
        <v>37</v>
      </c>
      <c r="M39" s="176">
        <v>51</v>
      </c>
      <c r="N39" s="176">
        <v>22</v>
      </c>
      <c r="O39" s="141">
        <v>854.5</v>
      </c>
      <c r="P39" s="141">
        <v>858.9</v>
      </c>
      <c r="Q39" s="141">
        <v>852</v>
      </c>
      <c r="R39" s="175">
        <f t="shared" si="0"/>
        <v>6.8999999999999773</v>
      </c>
      <c r="S39" s="141">
        <v>1003.6</v>
      </c>
      <c r="T39" s="141">
        <v>1008.1</v>
      </c>
      <c r="U39" s="141">
        <v>1000.5</v>
      </c>
      <c r="V39" s="141">
        <f t="shared" si="3"/>
        <v>7.6000000000000227</v>
      </c>
      <c r="W39" s="176">
        <v>2</v>
      </c>
      <c r="X39" s="176">
        <v>10</v>
      </c>
      <c r="Y39" s="176">
        <v>2</v>
      </c>
      <c r="Z39" s="367">
        <v>8.5</v>
      </c>
      <c r="AA39" s="141">
        <v>0</v>
      </c>
      <c r="AB39" s="120">
        <v>8.19</v>
      </c>
      <c r="AC39" s="120"/>
      <c r="AD39" s="120"/>
      <c r="AE39" s="120"/>
      <c r="AF39" s="120"/>
      <c r="AG39" s="120"/>
      <c r="AH39" s="120"/>
      <c r="AI39" s="120"/>
      <c r="AJ39" s="120"/>
      <c r="AK39" s="120"/>
      <c r="AL39" s="120"/>
      <c r="AM39" s="122"/>
      <c r="AN39" s="122"/>
      <c r="AO39" s="122"/>
      <c r="AP39" s="122"/>
      <c r="AQ39" s="122"/>
      <c r="AR39" s="122"/>
      <c r="AS39" s="122"/>
      <c r="AT39" s="122"/>
      <c r="AU39" s="122"/>
      <c r="AV39" s="122"/>
      <c r="AW39" s="122"/>
      <c r="AX39" s="122"/>
      <c r="AY39" s="121">
        <v>248</v>
      </c>
      <c r="AZ39" s="121">
        <v>6</v>
      </c>
      <c r="BA39" s="47">
        <v>248</v>
      </c>
      <c r="BB39" s="112">
        <v>20.100000000000001</v>
      </c>
      <c r="BC39" s="48">
        <v>6.1</v>
      </c>
      <c r="BD39" s="48"/>
    </row>
    <row r="40" spans="1:56" x14ac:dyDescent="0.2">
      <c r="A40" s="234"/>
      <c r="B40" s="235">
        <f>STDEV(B9:B39)</f>
        <v>3.33759497690854</v>
      </c>
      <c r="C40" s="235"/>
      <c r="D40" s="235"/>
      <c r="E40" s="235"/>
      <c r="F40" s="235"/>
      <c r="G40" s="235"/>
      <c r="H40" s="235"/>
      <c r="I40" s="235"/>
      <c r="J40" s="235"/>
      <c r="K40" s="235"/>
      <c r="L40" s="236"/>
      <c r="M40" s="236"/>
      <c r="N40" s="236"/>
      <c r="O40" s="235"/>
      <c r="P40" s="235"/>
      <c r="Q40" s="235"/>
      <c r="R40" s="237"/>
      <c r="S40" s="235"/>
      <c r="T40" s="235"/>
      <c r="U40" s="235"/>
      <c r="V40" s="235"/>
      <c r="W40" s="236"/>
      <c r="X40" s="236"/>
      <c r="Y40" s="236"/>
      <c r="Z40" s="238"/>
      <c r="AA40" s="238"/>
      <c r="AB40" s="239"/>
      <c r="AC40" s="239"/>
      <c r="AD40" s="239"/>
      <c r="AE40" s="239"/>
      <c r="AF40" s="239"/>
      <c r="AG40" s="239"/>
      <c r="AH40" s="239"/>
      <c r="AI40" s="239"/>
      <c r="AJ40" s="239"/>
      <c r="AK40" s="239"/>
      <c r="AL40" s="239"/>
    </row>
    <row r="41" spans="1:56" x14ac:dyDescent="0.2">
      <c r="A41" s="241"/>
      <c r="B41" s="235"/>
      <c r="C41" s="235"/>
      <c r="D41" s="235"/>
      <c r="E41" s="235"/>
      <c r="F41" s="235"/>
      <c r="G41" s="235"/>
      <c r="H41" s="235"/>
      <c r="I41" s="235"/>
      <c r="J41" s="235"/>
      <c r="K41" s="235"/>
      <c r="L41" s="236"/>
      <c r="M41" s="236"/>
      <c r="N41" s="236"/>
      <c r="O41" s="235"/>
      <c r="P41" s="235"/>
      <c r="Q41" s="235"/>
      <c r="R41" s="242"/>
      <c r="S41" s="235"/>
      <c r="T41" s="235"/>
      <c r="U41" s="235"/>
      <c r="V41" s="235"/>
      <c r="W41" s="236"/>
      <c r="X41" s="236"/>
      <c r="Y41" s="236"/>
      <c r="Z41" s="243"/>
      <c r="AA41" s="238"/>
      <c r="AB41" s="244"/>
      <c r="AC41" s="239"/>
      <c r="AD41" s="239"/>
      <c r="AE41" s="239"/>
      <c r="AF41" s="239"/>
      <c r="AG41" s="239"/>
      <c r="AH41" s="239"/>
      <c r="AI41" s="239"/>
      <c r="AJ41" s="239"/>
      <c r="AK41" s="239"/>
      <c r="AL41" s="239"/>
      <c r="AM41" s="235"/>
    </row>
    <row r="42" spans="1:56" s="248" customFormat="1" x14ac:dyDescent="0.2">
      <c r="A42" s="245" t="s">
        <v>35</v>
      </c>
      <c r="B42" s="240">
        <f t="shared" ref="B42:Q42" si="4">SUM(B9:B39)</f>
        <v>346.99999999999994</v>
      </c>
      <c r="C42" s="240">
        <f t="shared" si="4"/>
        <v>639.19999999999993</v>
      </c>
      <c r="D42" s="240">
        <f t="shared" si="4"/>
        <v>77.199999999999989</v>
      </c>
      <c r="E42" s="240">
        <f>SUM(E10:E39)</f>
        <v>540.19999999999993</v>
      </c>
      <c r="F42" s="240">
        <f t="shared" si="4"/>
        <v>1.2000000000000082</v>
      </c>
      <c r="G42" s="240">
        <f t="shared" si="4"/>
        <v>160.80000000000001</v>
      </c>
      <c r="H42" s="240">
        <f t="shared" si="4"/>
        <v>149.10000000000002</v>
      </c>
      <c r="I42" s="240">
        <f t="shared" si="4"/>
        <v>184.4</v>
      </c>
      <c r="J42" s="240">
        <f t="shared" si="4"/>
        <v>106</v>
      </c>
      <c r="K42" s="240">
        <f t="shared" si="4"/>
        <v>-82.300000000000011</v>
      </c>
      <c r="L42" s="240">
        <f t="shared" si="4"/>
        <v>1116</v>
      </c>
      <c r="M42" s="240">
        <f t="shared" si="4"/>
        <v>1962</v>
      </c>
      <c r="N42" s="240">
        <f t="shared" si="4"/>
        <v>601</v>
      </c>
      <c r="O42" s="240">
        <f t="shared" si="4"/>
        <v>25883.299999999992</v>
      </c>
      <c r="P42" s="240">
        <f t="shared" si="4"/>
        <v>25951.7</v>
      </c>
      <c r="Q42" s="240">
        <f t="shared" si="4"/>
        <v>25823.4</v>
      </c>
      <c r="R42" s="240">
        <f>P42-Q42</f>
        <v>128.29999999999927</v>
      </c>
      <c r="S42" s="240">
        <f t="shared" ref="S42:AM42" si="5">SUM(S9:S39)</f>
        <v>30448.599999999991</v>
      </c>
      <c r="T42" s="240">
        <f t="shared" si="5"/>
        <v>30582.699999999997</v>
      </c>
      <c r="U42" s="240">
        <f t="shared" si="5"/>
        <v>30315.899999999998</v>
      </c>
      <c r="V42" s="240">
        <f>SUM(V10:V39)</f>
        <v>254.80000000000018</v>
      </c>
      <c r="W42" s="240">
        <f t="shared" si="5"/>
        <v>40</v>
      </c>
      <c r="X42" s="240">
        <f t="shared" si="5"/>
        <v>310</v>
      </c>
      <c r="Y42" s="240">
        <f t="shared" si="5"/>
        <v>62</v>
      </c>
      <c r="Z42" s="246">
        <f t="shared" si="5"/>
        <v>264.79999999999995</v>
      </c>
      <c r="AA42" s="240">
        <f t="shared" si="5"/>
        <v>2.7</v>
      </c>
      <c r="AB42" s="247">
        <f t="shared" si="5"/>
        <v>111.24</v>
      </c>
      <c r="AC42" s="247"/>
      <c r="AD42" s="247"/>
      <c r="AE42" s="247"/>
      <c r="AF42" s="247"/>
      <c r="AG42" s="247"/>
      <c r="AH42" s="247"/>
      <c r="AI42" s="247"/>
      <c r="AJ42" s="247"/>
      <c r="AK42" s="247"/>
      <c r="AL42" s="247"/>
      <c r="AM42" s="247">
        <f t="shared" si="5"/>
        <v>0</v>
      </c>
    </row>
    <row r="43" spans="1:56" s="248" customFormat="1" x14ac:dyDescent="0.2">
      <c r="A43" s="245" t="s">
        <v>36</v>
      </c>
      <c r="B43" s="240">
        <f t="shared" ref="B43:Q43" si="6">AVERAGEA(B9:B39)</f>
        <v>11.566666666666665</v>
      </c>
      <c r="C43" s="240">
        <f t="shared" si="6"/>
        <v>21.306666666666665</v>
      </c>
      <c r="D43" s="240">
        <f t="shared" si="6"/>
        <v>2.5733333333333328</v>
      </c>
      <c r="E43" s="240">
        <f>AVERAGEA(E10:E39)</f>
        <v>18.006666666666664</v>
      </c>
      <c r="F43" s="240">
        <f t="shared" si="6"/>
        <v>4.0000000000000271E-2</v>
      </c>
      <c r="G43" s="240">
        <f t="shared" si="6"/>
        <v>5.36</v>
      </c>
      <c r="H43" s="240">
        <f t="shared" si="6"/>
        <v>4.9700000000000006</v>
      </c>
      <c r="I43" s="240">
        <f t="shared" si="6"/>
        <v>6.1466666666666665</v>
      </c>
      <c r="J43" s="240">
        <f t="shared" si="6"/>
        <v>3.5333333333333332</v>
      </c>
      <c r="K43" s="240">
        <f t="shared" si="6"/>
        <v>-2.7433333333333336</v>
      </c>
      <c r="L43" s="240">
        <f t="shared" si="6"/>
        <v>37.200000000000003</v>
      </c>
      <c r="M43" s="240">
        <f t="shared" si="6"/>
        <v>65.400000000000006</v>
      </c>
      <c r="N43" s="240">
        <f t="shared" si="6"/>
        <v>20.033333333333335</v>
      </c>
      <c r="O43" s="240">
        <f t="shared" si="6"/>
        <v>862.77666666666642</v>
      </c>
      <c r="P43" s="240">
        <f t="shared" si="6"/>
        <v>865.05666666666673</v>
      </c>
      <c r="Q43" s="240">
        <f t="shared" si="6"/>
        <v>860.78000000000009</v>
      </c>
      <c r="R43" s="240">
        <f>P43-Q43</f>
        <v>4.2766666666666424</v>
      </c>
      <c r="S43" s="240">
        <f t="shared" ref="S43:AM43" si="7">AVERAGEA(S9:S39)</f>
        <v>1014.953333333333</v>
      </c>
      <c r="T43" s="240">
        <f t="shared" si="7"/>
        <v>1019.4233333333333</v>
      </c>
      <c r="U43" s="240">
        <f t="shared" si="7"/>
        <v>1010.53</v>
      </c>
      <c r="V43" s="240">
        <f>AVERAGEA(V10:V39)</f>
        <v>8.4933333333333394</v>
      </c>
      <c r="W43" s="240">
        <f t="shared" si="7"/>
        <v>1.3333333333333333</v>
      </c>
      <c r="X43" s="240">
        <f t="shared" si="7"/>
        <v>10</v>
      </c>
      <c r="Y43" s="240">
        <f t="shared" si="7"/>
        <v>2</v>
      </c>
      <c r="Z43" s="246">
        <f t="shared" si="7"/>
        <v>8.8266666666666644</v>
      </c>
      <c r="AA43" s="240">
        <f t="shared" si="7"/>
        <v>9.0000000000000011E-2</v>
      </c>
      <c r="AB43" s="240">
        <f t="shared" si="7"/>
        <v>3.7079999999999997</v>
      </c>
      <c r="AC43" s="240"/>
      <c r="AD43" s="240"/>
      <c r="AE43" s="240"/>
      <c r="AF43" s="240"/>
      <c r="AG43" s="240"/>
      <c r="AH43" s="240"/>
      <c r="AI43" s="240"/>
      <c r="AJ43" s="240"/>
      <c r="AK43" s="240"/>
      <c r="AL43" s="240"/>
      <c r="AM43" s="240" t="e">
        <f t="shared" si="7"/>
        <v>#DIV/0!</v>
      </c>
    </row>
    <row r="44" spans="1:56" s="248" customFormat="1" x14ac:dyDescent="0.2">
      <c r="A44" s="245" t="s">
        <v>19</v>
      </c>
      <c r="B44" s="240">
        <f t="shared" ref="B44:Q44" si="8">MAXA(B9:B39)</f>
        <v>18.2</v>
      </c>
      <c r="C44" s="240">
        <f t="shared" si="8"/>
        <v>26.8</v>
      </c>
      <c r="D44" s="240">
        <f t="shared" si="8"/>
        <v>9</v>
      </c>
      <c r="E44" s="240">
        <f>MAXA(E10:E39)</f>
        <v>24.400000000000002</v>
      </c>
      <c r="F44" s="240">
        <f t="shared" si="8"/>
        <v>6.6</v>
      </c>
      <c r="G44" s="240">
        <f t="shared" si="8"/>
        <v>8</v>
      </c>
      <c r="H44" s="240">
        <f t="shared" si="8"/>
        <v>6.9</v>
      </c>
      <c r="I44" s="240">
        <f t="shared" si="8"/>
        <v>9.9</v>
      </c>
      <c r="J44" s="240">
        <f t="shared" si="8"/>
        <v>5.0999999999999996</v>
      </c>
      <c r="K44" s="240">
        <f t="shared" si="8"/>
        <v>1.4</v>
      </c>
      <c r="L44" s="240">
        <f t="shared" si="8"/>
        <v>57</v>
      </c>
      <c r="M44" s="240">
        <f t="shared" si="8"/>
        <v>95</v>
      </c>
      <c r="N44" s="240">
        <f t="shared" si="8"/>
        <v>31</v>
      </c>
      <c r="O44" s="240">
        <f t="shared" si="8"/>
        <v>869.6</v>
      </c>
      <c r="P44" s="240">
        <f t="shared" si="8"/>
        <v>871.9</v>
      </c>
      <c r="Q44" s="240">
        <f t="shared" si="8"/>
        <v>868</v>
      </c>
      <c r="R44" s="240">
        <f>MAXA(R9:R39)</f>
        <v>7.2999999999999545</v>
      </c>
      <c r="S44" s="240">
        <f t="shared" ref="S44:AM44" si="9">MAXA(S9:S39)</f>
        <v>1027.5</v>
      </c>
      <c r="T44" s="240">
        <f t="shared" si="9"/>
        <v>1031.4000000000001</v>
      </c>
      <c r="U44" s="240">
        <f t="shared" si="9"/>
        <v>1024.3</v>
      </c>
      <c r="V44" s="240">
        <f>MAXA(V10:V39)</f>
        <v>13.199999999999932</v>
      </c>
      <c r="W44" s="240">
        <f t="shared" si="9"/>
        <v>6</v>
      </c>
      <c r="X44" s="240">
        <f t="shared" si="9"/>
        <v>10</v>
      </c>
      <c r="Y44" s="240">
        <f t="shared" si="9"/>
        <v>2</v>
      </c>
      <c r="Z44" s="246">
        <f t="shared" si="9"/>
        <v>9.8000000000000007</v>
      </c>
      <c r="AA44" s="240">
        <f t="shared" si="9"/>
        <v>2.7</v>
      </c>
      <c r="AB44" s="240">
        <f t="shared" si="9"/>
        <v>8.19</v>
      </c>
      <c r="AC44" s="240"/>
      <c r="AD44" s="240"/>
      <c r="AE44" s="240"/>
      <c r="AF44" s="240"/>
      <c r="AG44" s="240"/>
      <c r="AH44" s="240"/>
      <c r="AI44" s="240"/>
      <c r="AJ44" s="240"/>
      <c r="AK44" s="240"/>
      <c r="AL44" s="240"/>
      <c r="AM44" s="240">
        <f t="shared" si="9"/>
        <v>0</v>
      </c>
    </row>
    <row r="45" spans="1:56" s="248" customFormat="1" x14ac:dyDescent="0.2">
      <c r="A45" s="245" t="s">
        <v>20</v>
      </c>
      <c r="B45" s="240">
        <f t="shared" ref="B45:AM45" si="10">MINA(B9:B39)</f>
        <v>3.8</v>
      </c>
      <c r="C45" s="240">
        <f t="shared" si="10"/>
        <v>14</v>
      </c>
      <c r="D45" s="240">
        <f t="shared" si="10"/>
        <v>-7.2</v>
      </c>
      <c r="E45" s="240">
        <f>MINA(E10:E39)</f>
        <v>0</v>
      </c>
      <c r="F45" s="240">
        <f t="shared" si="10"/>
        <v>-10.199999999999999</v>
      </c>
      <c r="G45" s="240">
        <f t="shared" si="10"/>
        <v>-1.3</v>
      </c>
      <c r="H45" s="240">
        <f t="shared" si="10"/>
        <v>2.9</v>
      </c>
      <c r="I45" s="240">
        <f t="shared" si="10"/>
        <v>4.4000000000000004</v>
      </c>
      <c r="J45" s="240">
        <f t="shared" si="10"/>
        <v>-8.1999999999999993</v>
      </c>
      <c r="K45" s="240">
        <f t="shared" si="10"/>
        <v>-9.3000000000000007</v>
      </c>
      <c r="L45" s="240">
        <f t="shared" si="10"/>
        <v>24</v>
      </c>
      <c r="M45" s="240">
        <f t="shared" si="10"/>
        <v>48</v>
      </c>
      <c r="N45" s="240">
        <f t="shared" si="10"/>
        <v>13</v>
      </c>
      <c r="O45" s="240">
        <f t="shared" si="10"/>
        <v>849.8</v>
      </c>
      <c r="P45" s="240">
        <f t="shared" si="10"/>
        <v>851.6</v>
      </c>
      <c r="Q45" s="240">
        <f t="shared" si="10"/>
        <v>847.4</v>
      </c>
      <c r="R45" s="240">
        <f t="shared" si="10"/>
        <v>0</v>
      </c>
      <c r="S45" s="240">
        <f t="shared" si="10"/>
        <v>998.1</v>
      </c>
      <c r="T45" s="240">
        <f t="shared" si="10"/>
        <v>1001.5</v>
      </c>
      <c r="U45" s="240">
        <f t="shared" si="10"/>
        <v>994.6</v>
      </c>
      <c r="V45" s="240">
        <f>MINA(V10:V39)</f>
        <v>0</v>
      </c>
      <c r="W45" s="240">
        <f t="shared" si="10"/>
        <v>0</v>
      </c>
      <c r="X45" s="240">
        <f t="shared" si="10"/>
        <v>10</v>
      </c>
      <c r="Y45" s="240">
        <f t="shared" si="10"/>
        <v>2</v>
      </c>
      <c r="Z45" s="246">
        <f t="shared" si="10"/>
        <v>0.8</v>
      </c>
      <c r="AA45" s="240">
        <f t="shared" si="10"/>
        <v>0</v>
      </c>
      <c r="AB45" s="240">
        <f t="shared" si="10"/>
        <v>1.21</v>
      </c>
      <c r="AC45" s="240"/>
      <c r="AD45" s="240"/>
      <c r="AE45" s="240"/>
      <c r="AF45" s="240"/>
      <c r="AG45" s="240"/>
      <c r="AH45" s="240"/>
      <c r="AI45" s="240"/>
      <c r="AJ45" s="240"/>
      <c r="AK45" s="240"/>
      <c r="AL45" s="240"/>
      <c r="AM45" s="240">
        <f t="shared" si="10"/>
        <v>0</v>
      </c>
    </row>
    <row r="46" spans="1:56" x14ac:dyDescent="0.2">
      <c r="A46" s="241"/>
      <c r="B46" s="235"/>
      <c r="C46" s="235"/>
      <c r="D46" s="235"/>
      <c r="E46" s="235"/>
      <c r="F46" s="235"/>
      <c r="G46" s="235"/>
      <c r="H46" s="235"/>
      <c r="I46" s="235"/>
      <c r="J46" s="235"/>
      <c r="K46" s="235"/>
      <c r="L46" s="235"/>
      <c r="M46" s="235"/>
      <c r="N46" s="235"/>
      <c r="O46" s="235"/>
      <c r="P46" s="235"/>
      <c r="Q46" s="235"/>
      <c r="R46" s="242">
        <f t="shared" ref="R46:R51" si="11">P46-Q46</f>
        <v>0</v>
      </c>
      <c r="S46" s="235"/>
      <c r="T46" s="235"/>
      <c r="U46" s="235"/>
      <c r="V46" s="235"/>
      <c r="W46" s="235"/>
      <c r="X46" s="235"/>
      <c r="Y46" s="235"/>
      <c r="Z46" s="250"/>
      <c r="AA46" s="235"/>
      <c r="AB46" s="251"/>
      <c r="AC46" s="251"/>
      <c r="AD46" s="251"/>
      <c r="AE46" s="251"/>
      <c r="AF46" s="251"/>
      <c r="AG46" s="251"/>
      <c r="AH46" s="251"/>
      <c r="AI46" s="251"/>
      <c r="AJ46" s="251"/>
      <c r="AK46" s="251"/>
      <c r="AL46" s="251"/>
      <c r="AM46" s="252"/>
    </row>
    <row r="47" spans="1:56" s="197" customFormat="1" x14ac:dyDescent="0.2">
      <c r="A47" s="344" t="s">
        <v>35</v>
      </c>
      <c r="B47" s="187">
        <f t="shared" ref="B47:L47" si="12">SUM(B9:B18)</f>
        <v>99.300000000000011</v>
      </c>
      <c r="C47" s="187">
        <f t="shared" si="12"/>
        <v>216.2</v>
      </c>
      <c r="D47" s="187">
        <f t="shared" si="12"/>
        <v>-1.2999999999999998</v>
      </c>
      <c r="E47" s="187">
        <f>SUM(E9:E18)</f>
        <v>217.50000000000003</v>
      </c>
      <c r="F47" s="187">
        <f t="shared" si="12"/>
        <v>-32.099999999999994</v>
      </c>
      <c r="G47" s="187">
        <f t="shared" si="12"/>
        <v>40.299999999999997</v>
      </c>
      <c r="H47" s="187">
        <f t="shared" si="12"/>
        <v>41.999999999999993</v>
      </c>
      <c r="I47" s="187">
        <f t="shared" si="12"/>
        <v>52.2</v>
      </c>
      <c r="J47" s="187">
        <f t="shared" si="12"/>
        <v>22.200000000000003</v>
      </c>
      <c r="K47" s="187">
        <f t="shared" si="12"/>
        <v>-48.8</v>
      </c>
      <c r="L47" s="187">
        <f t="shared" si="12"/>
        <v>346</v>
      </c>
      <c r="M47" s="187"/>
      <c r="N47" s="187">
        <f>SUM(N9:N18)</f>
        <v>170</v>
      </c>
      <c r="O47" s="187">
        <f>SUM(O9:O18)</f>
        <v>8661.7000000000007</v>
      </c>
      <c r="P47" s="187">
        <f>SUM(P9:P18)</f>
        <v>8685.4</v>
      </c>
      <c r="Q47" s="187">
        <f>SUM(Q9:Q18)</f>
        <v>8641.9</v>
      </c>
      <c r="R47" s="187">
        <f t="shared" si="11"/>
        <v>43.5</v>
      </c>
      <c r="S47" s="187">
        <f t="shared" ref="S47:AB47" si="13">SUM(S9:S18)</f>
        <v>10196.199999999999</v>
      </c>
      <c r="T47" s="187">
        <f t="shared" si="13"/>
        <v>10251.300000000001</v>
      </c>
      <c r="U47" s="187">
        <f t="shared" si="13"/>
        <v>10147.900000000001</v>
      </c>
      <c r="V47" s="187">
        <f>SUM(V10:V18)</f>
        <v>91.399999999999864</v>
      </c>
      <c r="W47" s="187">
        <f t="shared" si="13"/>
        <v>17</v>
      </c>
      <c r="X47" s="187">
        <f t="shared" si="13"/>
        <v>100</v>
      </c>
      <c r="Y47" s="187">
        <f t="shared" si="13"/>
        <v>20</v>
      </c>
      <c r="Z47" s="187">
        <f>SUM(Z9:Z18)</f>
        <v>92.199999999999989</v>
      </c>
      <c r="AA47" s="187">
        <f t="shared" si="13"/>
        <v>0</v>
      </c>
      <c r="AB47" s="187">
        <f t="shared" si="13"/>
        <v>31.41</v>
      </c>
      <c r="AC47" s="253"/>
      <c r="AD47" s="253"/>
      <c r="AE47" s="253"/>
      <c r="AF47" s="253"/>
      <c r="AG47" s="253"/>
      <c r="AH47" s="253"/>
      <c r="AI47" s="253"/>
      <c r="AJ47" s="253"/>
      <c r="AK47" s="253"/>
      <c r="AL47" s="253"/>
      <c r="AM47" s="254"/>
    </row>
    <row r="48" spans="1:56" s="197" customFormat="1" x14ac:dyDescent="0.2">
      <c r="A48" s="344" t="s">
        <v>32</v>
      </c>
      <c r="B48" s="187">
        <f t="shared" ref="B48:Q48" si="14">AVERAGEA(B9:B18)</f>
        <v>9.9300000000000015</v>
      </c>
      <c r="C48" s="187">
        <f t="shared" si="14"/>
        <v>21.619999999999997</v>
      </c>
      <c r="D48" s="187">
        <f t="shared" si="14"/>
        <v>-0.12999999999999998</v>
      </c>
      <c r="E48" s="187">
        <f>AVERAGEA(E9:E18)</f>
        <v>21.750000000000004</v>
      </c>
      <c r="F48" s="187">
        <f t="shared" si="14"/>
        <v>-3.2099999999999995</v>
      </c>
      <c r="G48" s="187">
        <f t="shared" si="14"/>
        <v>4.0299999999999994</v>
      </c>
      <c r="H48" s="187">
        <f t="shared" si="14"/>
        <v>4.1999999999999993</v>
      </c>
      <c r="I48" s="187">
        <f t="shared" si="14"/>
        <v>5.2200000000000006</v>
      </c>
      <c r="J48" s="187">
        <f t="shared" si="14"/>
        <v>2.2200000000000002</v>
      </c>
      <c r="K48" s="187">
        <f t="shared" si="14"/>
        <v>-4.88</v>
      </c>
      <c r="L48" s="187">
        <f t="shared" si="14"/>
        <v>34.6</v>
      </c>
      <c r="M48" s="187">
        <f t="shared" si="14"/>
        <v>67.2</v>
      </c>
      <c r="N48" s="187">
        <f t="shared" si="14"/>
        <v>17</v>
      </c>
      <c r="O48" s="187">
        <f t="shared" si="14"/>
        <v>866.17000000000007</v>
      </c>
      <c r="P48" s="187">
        <f t="shared" si="14"/>
        <v>868.54</v>
      </c>
      <c r="Q48" s="187">
        <f t="shared" si="14"/>
        <v>864.18999999999994</v>
      </c>
      <c r="R48" s="187">
        <f t="shared" si="11"/>
        <v>4.3500000000000227</v>
      </c>
      <c r="S48" s="187">
        <f t="shared" ref="S48:AB48" si="15">AVERAGEA(S9:S18)</f>
        <v>1019.6199999999999</v>
      </c>
      <c r="T48" s="187">
        <f t="shared" si="15"/>
        <v>1025.1300000000001</v>
      </c>
      <c r="U48" s="187">
        <f t="shared" si="15"/>
        <v>1014.7900000000002</v>
      </c>
      <c r="V48" s="187">
        <f>AVERAGEA(V10:V18)</f>
        <v>10.155555555555541</v>
      </c>
      <c r="W48" s="187">
        <f t="shared" si="15"/>
        <v>1.7</v>
      </c>
      <c r="X48" s="187">
        <f t="shared" si="15"/>
        <v>10</v>
      </c>
      <c r="Y48" s="187">
        <f t="shared" si="15"/>
        <v>2</v>
      </c>
      <c r="Z48" s="187">
        <f>AVERAGEA(Z9:Z18)</f>
        <v>9.2199999999999989</v>
      </c>
      <c r="AA48" s="187">
        <f t="shared" si="15"/>
        <v>0</v>
      </c>
      <c r="AB48" s="187">
        <f t="shared" si="15"/>
        <v>3.141</v>
      </c>
      <c r="AC48" s="253"/>
      <c r="AD48" s="253"/>
      <c r="AE48" s="253"/>
      <c r="AF48" s="253"/>
      <c r="AG48" s="253"/>
      <c r="AH48" s="253"/>
      <c r="AI48" s="253"/>
      <c r="AJ48" s="253"/>
      <c r="AK48" s="253"/>
      <c r="AL48" s="253"/>
      <c r="AM48" s="254"/>
    </row>
    <row r="49" spans="1:39" s="197" customFormat="1" x14ac:dyDescent="0.2">
      <c r="A49" s="344" t="s">
        <v>19</v>
      </c>
      <c r="B49" s="187">
        <f t="shared" ref="B49:Q49" si="16">MAXA(B9:B18)</f>
        <v>14.3</v>
      </c>
      <c r="C49" s="187">
        <f t="shared" si="16"/>
        <v>26.7</v>
      </c>
      <c r="D49" s="187">
        <f t="shared" si="16"/>
        <v>5.9</v>
      </c>
      <c r="E49" s="187">
        <f>MAXA(E9:E18)</f>
        <v>24.400000000000002</v>
      </c>
      <c r="F49" s="187">
        <f t="shared" si="16"/>
        <v>2</v>
      </c>
      <c r="G49" s="187">
        <f t="shared" si="16"/>
        <v>7.7</v>
      </c>
      <c r="H49" s="187">
        <f t="shared" si="16"/>
        <v>5.3</v>
      </c>
      <c r="I49" s="187">
        <f t="shared" si="16"/>
        <v>6</v>
      </c>
      <c r="J49" s="187">
        <f t="shared" si="16"/>
        <v>3.9</v>
      </c>
      <c r="K49" s="187">
        <f t="shared" si="16"/>
        <v>-1.7</v>
      </c>
      <c r="L49" s="187">
        <f t="shared" si="16"/>
        <v>42</v>
      </c>
      <c r="M49" s="187">
        <f t="shared" si="16"/>
        <v>95</v>
      </c>
      <c r="N49" s="187">
        <f t="shared" si="16"/>
        <v>21</v>
      </c>
      <c r="O49" s="187">
        <f t="shared" si="16"/>
        <v>869</v>
      </c>
      <c r="P49" s="187">
        <f t="shared" si="16"/>
        <v>871.9</v>
      </c>
      <c r="Q49" s="187">
        <f t="shared" si="16"/>
        <v>867.2</v>
      </c>
      <c r="R49" s="187">
        <f t="shared" si="11"/>
        <v>4.6999999999999318</v>
      </c>
      <c r="S49" s="187">
        <f t="shared" ref="S49:AB49" si="17">MAXA(S9:S18)</f>
        <v>1025.5</v>
      </c>
      <c r="T49" s="187">
        <f t="shared" si="17"/>
        <v>1031.4000000000001</v>
      </c>
      <c r="U49" s="187">
        <f t="shared" si="17"/>
        <v>1019.4</v>
      </c>
      <c r="V49" s="187">
        <f>MAXA(V10:V18)</f>
        <v>13.199999999999932</v>
      </c>
      <c r="W49" s="187">
        <f t="shared" si="17"/>
        <v>4</v>
      </c>
      <c r="X49" s="187">
        <f t="shared" si="17"/>
        <v>10</v>
      </c>
      <c r="Y49" s="187">
        <f t="shared" si="17"/>
        <v>2</v>
      </c>
      <c r="Z49" s="187">
        <f>MAXA(Z9:Z18)</f>
        <v>9.5</v>
      </c>
      <c r="AA49" s="187">
        <f t="shared" si="17"/>
        <v>0</v>
      </c>
      <c r="AB49" s="187">
        <f t="shared" si="17"/>
        <v>4.41</v>
      </c>
      <c r="AC49" s="253"/>
      <c r="AD49" s="253"/>
      <c r="AE49" s="253"/>
      <c r="AF49" s="253"/>
      <c r="AG49" s="253"/>
      <c r="AH49" s="253"/>
      <c r="AI49" s="253"/>
      <c r="AJ49" s="253"/>
      <c r="AK49" s="253"/>
      <c r="AL49" s="253"/>
      <c r="AM49" s="254"/>
    </row>
    <row r="50" spans="1:39" s="197" customFormat="1" x14ac:dyDescent="0.2">
      <c r="A50" s="344" t="s">
        <v>20</v>
      </c>
      <c r="B50" s="187">
        <f t="shared" ref="B50:Q50" si="18">MINA(B9:B18)</f>
        <v>3.8</v>
      </c>
      <c r="C50" s="187">
        <f t="shared" si="18"/>
        <v>14.6</v>
      </c>
      <c r="D50" s="187">
        <f t="shared" si="18"/>
        <v>-7.2</v>
      </c>
      <c r="E50" s="187">
        <f>MINA(E9:E18)</f>
        <v>17.899999999999999</v>
      </c>
      <c r="F50" s="187">
        <f t="shared" si="18"/>
        <v>-10.199999999999999</v>
      </c>
      <c r="G50" s="187">
        <f t="shared" si="18"/>
        <v>-1.3</v>
      </c>
      <c r="H50" s="187">
        <f t="shared" si="18"/>
        <v>2.9</v>
      </c>
      <c r="I50" s="187">
        <f t="shared" si="18"/>
        <v>4.4000000000000004</v>
      </c>
      <c r="J50" s="187">
        <f t="shared" si="18"/>
        <v>-8.1999999999999993</v>
      </c>
      <c r="K50" s="187">
        <f t="shared" si="18"/>
        <v>-9.3000000000000007</v>
      </c>
      <c r="L50" s="187">
        <f t="shared" si="18"/>
        <v>29</v>
      </c>
      <c r="M50" s="187">
        <f t="shared" si="18"/>
        <v>48</v>
      </c>
      <c r="N50" s="187">
        <f t="shared" si="18"/>
        <v>13</v>
      </c>
      <c r="O50" s="187">
        <f t="shared" si="18"/>
        <v>862.5</v>
      </c>
      <c r="P50" s="187">
        <f t="shared" si="18"/>
        <v>864.7</v>
      </c>
      <c r="Q50" s="187">
        <f t="shared" si="18"/>
        <v>860.3</v>
      </c>
      <c r="R50" s="187">
        <f t="shared" si="11"/>
        <v>4.4000000000000909</v>
      </c>
      <c r="S50" s="187">
        <f t="shared" ref="S50:AB50" si="19">MINA(S9:S18)</f>
        <v>1012.9</v>
      </c>
      <c r="T50" s="187">
        <f t="shared" si="19"/>
        <v>1017.6</v>
      </c>
      <c r="U50" s="187">
        <f t="shared" si="19"/>
        <v>1007.2</v>
      </c>
      <c r="V50" s="187">
        <f>MINA(V10:V18)</f>
        <v>5.2999999999999545</v>
      </c>
      <c r="W50" s="187">
        <f t="shared" si="19"/>
        <v>0</v>
      </c>
      <c r="X50" s="187">
        <f t="shared" si="19"/>
        <v>10</v>
      </c>
      <c r="Y50" s="187">
        <f t="shared" si="19"/>
        <v>2</v>
      </c>
      <c r="Z50" s="187">
        <f>MINA(Z9:Z18)</f>
        <v>8.6</v>
      </c>
      <c r="AA50" s="187">
        <f t="shared" si="19"/>
        <v>0</v>
      </c>
      <c r="AB50" s="187">
        <f t="shared" si="19"/>
        <v>1.76</v>
      </c>
      <c r="AC50" s="253"/>
      <c r="AD50" s="253"/>
      <c r="AE50" s="253"/>
      <c r="AF50" s="253"/>
      <c r="AG50" s="253"/>
      <c r="AH50" s="253"/>
      <c r="AI50" s="253"/>
      <c r="AJ50" s="253"/>
      <c r="AK50" s="253"/>
      <c r="AL50" s="253"/>
      <c r="AM50" s="254"/>
    </row>
    <row r="51" spans="1:39" x14ac:dyDescent="0.2">
      <c r="A51" s="255"/>
      <c r="B51" s="235"/>
      <c r="C51" s="235"/>
      <c r="D51" s="235"/>
      <c r="E51" s="235"/>
      <c r="F51" s="235"/>
      <c r="G51" s="235"/>
      <c r="H51" s="235"/>
      <c r="I51" s="235"/>
      <c r="J51" s="235"/>
      <c r="K51" s="235"/>
      <c r="L51" s="235"/>
      <c r="M51" s="235"/>
      <c r="N51" s="235"/>
      <c r="O51" s="235"/>
      <c r="P51" s="235"/>
      <c r="Q51" s="235"/>
      <c r="R51" s="242">
        <f t="shared" si="11"/>
        <v>0</v>
      </c>
      <c r="S51" s="235"/>
      <c r="T51" s="235"/>
      <c r="U51" s="235"/>
      <c r="V51" s="235"/>
      <c r="W51" s="235"/>
      <c r="X51" s="235"/>
      <c r="Y51" s="235"/>
      <c r="Z51" s="250"/>
      <c r="AA51" s="235"/>
      <c r="AB51" s="251"/>
      <c r="AC51" s="251"/>
      <c r="AD51" s="251"/>
      <c r="AE51" s="251"/>
      <c r="AF51" s="251"/>
      <c r="AG51" s="251"/>
      <c r="AH51" s="251"/>
      <c r="AI51" s="251"/>
      <c r="AJ51" s="251"/>
      <c r="AK51" s="251"/>
      <c r="AL51" s="251"/>
      <c r="AM51" s="252"/>
    </row>
    <row r="52" spans="1:39" s="140" customFormat="1" x14ac:dyDescent="0.2">
      <c r="A52" s="256" t="s">
        <v>31</v>
      </c>
      <c r="B52" s="202">
        <f t="shared" ref="B52:AB52" si="20">SUM(B19:B28)</f>
        <v>126.4</v>
      </c>
      <c r="C52" s="202">
        <f t="shared" si="20"/>
        <v>220.6</v>
      </c>
      <c r="D52" s="202">
        <f t="shared" si="20"/>
        <v>34.5</v>
      </c>
      <c r="E52" s="202">
        <f t="shared" si="20"/>
        <v>186.1</v>
      </c>
      <c r="F52" s="202">
        <f t="shared" si="20"/>
        <v>11</v>
      </c>
      <c r="G52" s="202">
        <f t="shared" si="20"/>
        <v>60.1</v>
      </c>
      <c r="H52" s="202">
        <f t="shared" si="20"/>
        <v>52.5</v>
      </c>
      <c r="I52" s="202">
        <f t="shared" si="20"/>
        <v>64.599999999999994</v>
      </c>
      <c r="J52" s="202">
        <f t="shared" si="20"/>
        <v>41.199999999999996</v>
      </c>
      <c r="K52" s="202">
        <f t="shared" si="20"/>
        <v>-18.599999999999998</v>
      </c>
      <c r="L52" s="202">
        <f t="shared" si="20"/>
        <v>367</v>
      </c>
      <c r="M52" s="202">
        <f t="shared" si="20"/>
        <v>626</v>
      </c>
      <c r="N52" s="202">
        <f t="shared" si="20"/>
        <v>212</v>
      </c>
      <c r="O52" s="202">
        <f t="shared" si="20"/>
        <v>8618.5</v>
      </c>
      <c r="P52" s="202">
        <f t="shared" si="20"/>
        <v>8638.5</v>
      </c>
      <c r="Q52" s="202">
        <f t="shared" si="20"/>
        <v>8601.7000000000007</v>
      </c>
      <c r="R52" s="202">
        <f t="shared" si="20"/>
        <v>36.799999999999955</v>
      </c>
      <c r="S52" s="202">
        <f t="shared" si="20"/>
        <v>10140.800000000001</v>
      </c>
      <c r="T52" s="202">
        <f t="shared" si="20"/>
        <v>10174.6</v>
      </c>
      <c r="U52" s="202">
        <f t="shared" si="20"/>
        <v>10093.799999999999</v>
      </c>
      <c r="V52" s="202">
        <f t="shared" si="20"/>
        <v>80.800000000000409</v>
      </c>
      <c r="W52" s="202">
        <f t="shared" si="20"/>
        <v>2</v>
      </c>
      <c r="X52" s="202">
        <f t="shared" si="20"/>
        <v>100</v>
      </c>
      <c r="Y52" s="202">
        <f t="shared" si="20"/>
        <v>20</v>
      </c>
      <c r="Z52" s="202">
        <f>SUM(Z19:Z28)</f>
        <v>92.899999999999991</v>
      </c>
      <c r="AA52" s="202">
        <f t="shared" si="20"/>
        <v>0</v>
      </c>
      <c r="AB52" s="202">
        <f t="shared" si="20"/>
        <v>35.54</v>
      </c>
      <c r="AC52" s="257"/>
      <c r="AD52" s="257"/>
      <c r="AE52" s="257"/>
      <c r="AF52" s="257"/>
      <c r="AG52" s="257"/>
      <c r="AH52" s="257"/>
      <c r="AI52" s="257"/>
      <c r="AJ52" s="257"/>
      <c r="AK52" s="257"/>
      <c r="AL52" s="257"/>
      <c r="AM52" s="258"/>
    </row>
    <row r="53" spans="1:39" s="140" customFormat="1" x14ac:dyDescent="0.2">
      <c r="A53" s="256" t="s">
        <v>32</v>
      </c>
      <c r="B53" s="202">
        <f t="shared" ref="B53:AB53" si="21">AVERAGEA(B19:B28)</f>
        <v>12.64</v>
      </c>
      <c r="C53" s="202">
        <f t="shared" si="21"/>
        <v>22.06</v>
      </c>
      <c r="D53" s="202">
        <f t="shared" si="21"/>
        <v>3.45</v>
      </c>
      <c r="E53" s="202">
        <f t="shared" si="21"/>
        <v>18.61</v>
      </c>
      <c r="F53" s="202">
        <f t="shared" si="21"/>
        <v>1.1000000000000001</v>
      </c>
      <c r="G53" s="202">
        <f t="shared" si="21"/>
        <v>6.01</v>
      </c>
      <c r="H53" s="202">
        <f t="shared" si="21"/>
        <v>5.25</v>
      </c>
      <c r="I53" s="202">
        <f t="shared" si="21"/>
        <v>6.4599999999999991</v>
      </c>
      <c r="J53" s="202">
        <f t="shared" si="21"/>
        <v>4.1199999999999992</v>
      </c>
      <c r="K53" s="202">
        <f t="shared" si="21"/>
        <v>-1.8599999999999999</v>
      </c>
      <c r="L53" s="202">
        <f t="shared" si="21"/>
        <v>36.700000000000003</v>
      </c>
      <c r="M53" s="202">
        <f t="shared" si="21"/>
        <v>62.6</v>
      </c>
      <c r="N53" s="202">
        <f t="shared" si="21"/>
        <v>21.2</v>
      </c>
      <c r="O53" s="202">
        <f t="shared" si="21"/>
        <v>861.85</v>
      </c>
      <c r="P53" s="202">
        <f t="shared" si="21"/>
        <v>863.85</v>
      </c>
      <c r="Q53" s="202">
        <f t="shared" si="21"/>
        <v>860.17000000000007</v>
      </c>
      <c r="R53" s="202">
        <f t="shared" si="21"/>
        <v>3.6799999999999953</v>
      </c>
      <c r="S53" s="202">
        <f t="shared" si="21"/>
        <v>1014.0800000000002</v>
      </c>
      <c r="T53" s="202">
        <f t="shared" si="21"/>
        <v>1017.46</v>
      </c>
      <c r="U53" s="202">
        <f t="shared" si="21"/>
        <v>1009.3799999999999</v>
      </c>
      <c r="V53" s="202">
        <f t="shared" si="21"/>
        <v>8.0800000000000409</v>
      </c>
      <c r="W53" s="202">
        <f t="shared" si="21"/>
        <v>0.2</v>
      </c>
      <c r="X53" s="202">
        <f t="shared" si="21"/>
        <v>10</v>
      </c>
      <c r="Y53" s="202">
        <f t="shared" si="21"/>
        <v>2</v>
      </c>
      <c r="Z53" s="202">
        <f>AVERAGEA(Z19:Z28)</f>
        <v>9.2899999999999991</v>
      </c>
      <c r="AA53" s="202">
        <f t="shared" si="21"/>
        <v>0</v>
      </c>
      <c r="AB53" s="202">
        <f t="shared" si="21"/>
        <v>3.5539999999999998</v>
      </c>
      <c r="AC53" s="257"/>
      <c r="AD53" s="257"/>
      <c r="AE53" s="257"/>
      <c r="AF53" s="257"/>
      <c r="AG53" s="257"/>
      <c r="AH53" s="257"/>
      <c r="AI53" s="257"/>
      <c r="AJ53" s="257"/>
      <c r="AK53" s="257"/>
      <c r="AL53" s="257"/>
      <c r="AM53" s="258"/>
    </row>
    <row r="54" spans="1:39" s="140" customFormat="1" x14ac:dyDescent="0.2">
      <c r="A54" s="256" t="s">
        <v>19</v>
      </c>
      <c r="B54" s="202">
        <f t="shared" ref="B54:AB54" si="22">MAXA(B19:B28)</f>
        <v>15.9</v>
      </c>
      <c r="C54" s="202">
        <f t="shared" si="22"/>
        <v>26.8</v>
      </c>
      <c r="D54" s="202">
        <f t="shared" si="22"/>
        <v>7.2</v>
      </c>
      <c r="E54" s="202">
        <f t="shared" si="22"/>
        <v>22.6</v>
      </c>
      <c r="F54" s="202">
        <f t="shared" si="22"/>
        <v>4.2</v>
      </c>
      <c r="G54" s="202">
        <f t="shared" si="22"/>
        <v>8</v>
      </c>
      <c r="H54" s="202">
        <f t="shared" si="22"/>
        <v>5.5</v>
      </c>
      <c r="I54" s="202">
        <f t="shared" si="22"/>
        <v>9.6999999999999993</v>
      </c>
      <c r="J54" s="202">
        <f t="shared" si="22"/>
        <v>4.9000000000000004</v>
      </c>
      <c r="K54" s="202">
        <f t="shared" si="22"/>
        <v>-1.3</v>
      </c>
      <c r="L54" s="202">
        <f t="shared" si="22"/>
        <v>49</v>
      </c>
      <c r="M54" s="202">
        <f>MAXA(M19:M28)</f>
        <v>78</v>
      </c>
      <c r="N54" s="202">
        <f t="shared" si="22"/>
        <v>31</v>
      </c>
      <c r="O54" s="202">
        <f t="shared" si="22"/>
        <v>867.4</v>
      </c>
      <c r="P54" s="202">
        <f t="shared" si="22"/>
        <v>868.6</v>
      </c>
      <c r="Q54" s="202">
        <f t="shared" si="22"/>
        <v>866.2</v>
      </c>
      <c r="R54" s="202">
        <f t="shared" si="22"/>
        <v>5.1999999999999318</v>
      </c>
      <c r="S54" s="202">
        <f t="shared" si="22"/>
        <v>1021.7</v>
      </c>
      <c r="T54" s="202">
        <f t="shared" si="22"/>
        <v>1024.9000000000001</v>
      </c>
      <c r="U54" s="202">
        <f t="shared" si="22"/>
        <v>1017.8</v>
      </c>
      <c r="V54" s="202">
        <f t="shared" si="22"/>
        <v>12</v>
      </c>
      <c r="W54" s="202">
        <f t="shared" si="22"/>
        <v>2</v>
      </c>
      <c r="X54" s="202">
        <f t="shared" si="22"/>
        <v>10</v>
      </c>
      <c r="Y54" s="202">
        <f t="shared" si="22"/>
        <v>2</v>
      </c>
      <c r="Z54" s="202">
        <f>MAXA(Z19:Z28)</f>
        <v>9.5</v>
      </c>
      <c r="AA54" s="202">
        <f t="shared" si="22"/>
        <v>0</v>
      </c>
      <c r="AB54" s="202">
        <f t="shared" si="22"/>
        <v>5.16</v>
      </c>
      <c r="AC54" s="257"/>
      <c r="AD54" s="257"/>
      <c r="AE54" s="257"/>
      <c r="AF54" s="257"/>
      <c r="AG54" s="257"/>
      <c r="AH54" s="257"/>
      <c r="AI54" s="257"/>
      <c r="AJ54" s="257"/>
      <c r="AK54" s="257"/>
      <c r="AL54" s="257"/>
      <c r="AM54" s="258"/>
    </row>
    <row r="55" spans="1:39" s="140" customFormat="1" x14ac:dyDescent="0.2">
      <c r="A55" s="256" t="s">
        <v>20</v>
      </c>
      <c r="B55" s="202">
        <f t="shared" ref="B55:AB55" si="23">MINA(B19:B28)</f>
        <v>9.4</v>
      </c>
      <c r="C55" s="202">
        <f t="shared" si="23"/>
        <v>19</v>
      </c>
      <c r="D55" s="202">
        <f t="shared" si="23"/>
        <v>-0.2</v>
      </c>
      <c r="E55" s="202">
        <f t="shared" si="23"/>
        <v>13.5</v>
      </c>
      <c r="F55" s="202">
        <f t="shared" si="23"/>
        <v>-3</v>
      </c>
      <c r="G55" s="202">
        <f t="shared" si="23"/>
        <v>2.4</v>
      </c>
      <c r="H55" s="202">
        <f t="shared" si="23"/>
        <v>4.7</v>
      </c>
      <c r="I55" s="202">
        <f t="shared" si="23"/>
        <v>5.5</v>
      </c>
      <c r="J55" s="202">
        <f t="shared" si="23"/>
        <v>3.5</v>
      </c>
      <c r="K55" s="202">
        <f t="shared" si="23"/>
        <v>-3</v>
      </c>
      <c r="L55" s="202">
        <f t="shared" si="23"/>
        <v>30</v>
      </c>
      <c r="M55" s="202">
        <f t="shared" si="23"/>
        <v>51</v>
      </c>
      <c r="N55" s="202">
        <f t="shared" si="23"/>
        <v>15</v>
      </c>
      <c r="O55" s="202">
        <f t="shared" si="23"/>
        <v>857.3</v>
      </c>
      <c r="P55" s="202">
        <f t="shared" si="23"/>
        <v>859.7</v>
      </c>
      <c r="Q55" s="202">
        <f t="shared" si="23"/>
        <v>854.7</v>
      </c>
      <c r="R55" s="202">
        <f t="shared" si="23"/>
        <v>1.4000000000000909</v>
      </c>
      <c r="S55" s="202">
        <f t="shared" si="23"/>
        <v>1006.3</v>
      </c>
      <c r="T55" s="202">
        <f t="shared" si="23"/>
        <v>1011.9</v>
      </c>
      <c r="U55" s="202">
        <f t="shared" si="23"/>
        <v>1001.3</v>
      </c>
      <c r="V55" s="202">
        <f t="shared" si="23"/>
        <v>2.6000000000000227</v>
      </c>
      <c r="W55" s="202">
        <f t="shared" si="23"/>
        <v>0</v>
      </c>
      <c r="X55" s="202">
        <f t="shared" si="23"/>
        <v>10</v>
      </c>
      <c r="Y55" s="202">
        <f t="shared" si="23"/>
        <v>2</v>
      </c>
      <c r="Z55" s="202">
        <f>MINA(Z19:Z28)</f>
        <v>8</v>
      </c>
      <c r="AA55" s="202">
        <f t="shared" si="23"/>
        <v>0</v>
      </c>
      <c r="AB55" s="202">
        <f t="shared" si="23"/>
        <v>2.1800000000000002</v>
      </c>
      <c r="AC55" s="257"/>
      <c r="AD55" s="257"/>
      <c r="AE55" s="257"/>
      <c r="AF55" s="257"/>
      <c r="AG55" s="257"/>
      <c r="AH55" s="257"/>
      <c r="AI55" s="257"/>
      <c r="AJ55" s="257"/>
      <c r="AK55" s="257"/>
      <c r="AL55" s="257"/>
      <c r="AM55" s="258"/>
    </row>
    <row r="56" spans="1:39" x14ac:dyDescent="0.2">
      <c r="A56" s="255"/>
      <c r="B56" s="235"/>
      <c r="C56" s="235"/>
      <c r="D56" s="235"/>
      <c r="E56" s="235"/>
      <c r="F56" s="235"/>
      <c r="G56" s="235"/>
      <c r="H56" s="235"/>
      <c r="I56" s="235"/>
      <c r="J56" s="235"/>
      <c r="K56" s="235"/>
      <c r="L56" s="235"/>
      <c r="M56" s="235"/>
      <c r="N56" s="235"/>
      <c r="O56" s="235"/>
      <c r="P56" s="235"/>
      <c r="Q56" s="235"/>
      <c r="R56" s="235"/>
      <c r="S56" s="235"/>
      <c r="T56" s="235"/>
      <c r="U56" s="235"/>
      <c r="V56" s="235"/>
      <c r="W56" s="235"/>
      <c r="X56" s="235"/>
      <c r="Y56" s="235"/>
      <c r="Z56" s="259"/>
      <c r="AA56" s="235"/>
      <c r="AB56" s="239"/>
      <c r="AC56" s="239"/>
      <c r="AD56" s="239"/>
      <c r="AE56" s="239"/>
      <c r="AF56" s="239"/>
      <c r="AG56" s="239"/>
      <c r="AH56" s="239"/>
      <c r="AI56" s="239"/>
      <c r="AJ56" s="239"/>
      <c r="AK56" s="239"/>
      <c r="AL56" s="239"/>
      <c r="AM56" s="252"/>
    </row>
    <row r="57" spans="1:39" s="233" customFormat="1" x14ac:dyDescent="0.2">
      <c r="A57" s="260" t="s">
        <v>31</v>
      </c>
      <c r="B57" s="222">
        <f t="shared" ref="B57:AB57" si="24">SUM(B29:B39)</f>
        <v>121.30000000000001</v>
      </c>
      <c r="C57" s="222">
        <f t="shared" si="24"/>
        <v>202.4</v>
      </c>
      <c r="D57" s="222">
        <f t="shared" si="24"/>
        <v>44</v>
      </c>
      <c r="E57" s="222">
        <f t="shared" si="24"/>
        <v>158.4</v>
      </c>
      <c r="F57" s="222">
        <f t="shared" si="24"/>
        <v>22.299999999999997</v>
      </c>
      <c r="G57" s="222">
        <f t="shared" si="24"/>
        <v>60.400000000000006</v>
      </c>
      <c r="H57" s="222">
        <f t="shared" si="24"/>
        <v>54.599999999999994</v>
      </c>
      <c r="I57" s="222">
        <f t="shared" si="24"/>
        <v>67.599999999999994</v>
      </c>
      <c r="J57" s="222">
        <f t="shared" si="24"/>
        <v>42.6</v>
      </c>
      <c r="K57" s="222">
        <f t="shared" si="24"/>
        <v>-14.9</v>
      </c>
      <c r="L57" s="222">
        <f t="shared" si="24"/>
        <v>403</v>
      </c>
      <c r="M57" s="222">
        <f t="shared" si="24"/>
        <v>664</v>
      </c>
      <c r="N57" s="222">
        <f t="shared" si="24"/>
        <v>219</v>
      </c>
      <c r="O57" s="222">
        <f t="shared" si="24"/>
        <v>8603.1</v>
      </c>
      <c r="P57" s="222">
        <f t="shared" si="24"/>
        <v>8627.7999999999993</v>
      </c>
      <c r="Q57" s="222">
        <f t="shared" si="24"/>
        <v>8579.7999999999993</v>
      </c>
      <c r="R57" s="222">
        <f t="shared" si="24"/>
        <v>47.999999999999886</v>
      </c>
      <c r="S57" s="222">
        <f t="shared" si="24"/>
        <v>10111.6</v>
      </c>
      <c r="T57" s="222">
        <f t="shared" si="24"/>
        <v>10156.800000000001</v>
      </c>
      <c r="U57" s="222">
        <f t="shared" si="24"/>
        <v>10074.200000000001</v>
      </c>
      <c r="V57" s="222">
        <f>SUM(V29:V39)</f>
        <v>82.599999999999909</v>
      </c>
      <c r="W57" s="222">
        <f t="shared" si="24"/>
        <v>21</v>
      </c>
      <c r="X57" s="222">
        <f t="shared" si="24"/>
        <v>110</v>
      </c>
      <c r="Y57" s="222">
        <f t="shared" si="24"/>
        <v>22</v>
      </c>
      <c r="Z57" s="222">
        <f>SUM(Z29:Z39)</f>
        <v>79.7</v>
      </c>
      <c r="AA57" s="222">
        <f t="shared" si="24"/>
        <v>2.7</v>
      </c>
      <c r="AB57" s="222">
        <f t="shared" si="24"/>
        <v>44.29</v>
      </c>
      <c r="AC57" s="261"/>
      <c r="AD57" s="261"/>
      <c r="AE57" s="261"/>
      <c r="AF57" s="261"/>
      <c r="AG57" s="261"/>
      <c r="AH57" s="261"/>
      <c r="AI57" s="261"/>
      <c r="AJ57" s="261"/>
      <c r="AK57" s="261"/>
      <c r="AL57" s="261"/>
      <c r="AM57" s="262"/>
    </row>
    <row r="58" spans="1:39" s="233" customFormat="1" x14ac:dyDescent="0.2">
      <c r="A58" s="260" t="s">
        <v>32</v>
      </c>
      <c r="B58" s="222">
        <f t="shared" ref="B58:AB58" si="25">AVERAGEA(B29:B39)</f>
        <v>12.13</v>
      </c>
      <c r="C58" s="222">
        <f t="shared" si="25"/>
        <v>20.240000000000002</v>
      </c>
      <c r="D58" s="222">
        <f t="shared" si="25"/>
        <v>4.4000000000000004</v>
      </c>
      <c r="E58" s="222">
        <f t="shared" si="25"/>
        <v>14.4</v>
      </c>
      <c r="F58" s="222">
        <f t="shared" si="25"/>
        <v>2.2299999999999995</v>
      </c>
      <c r="G58" s="222">
        <f t="shared" si="25"/>
        <v>6.0400000000000009</v>
      </c>
      <c r="H58" s="222">
        <f t="shared" si="25"/>
        <v>5.4599999999999991</v>
      </c>
      <c r="I58" s="222">
        <f t="shared" si="25"/>
        <v>6.76</v>
      </c>
      <c r="J58" s="222">
        <f t="shared" si="25"/>
        <v>4.26</v>
      </c>
      <c r="K58" s="222">
        <f t="shared" si="25"/>
        <v>-1.49</v>
      </c>
      <c r="L58" s="222">
        <f t="shared" si="25"/>
        <v>40.299999999999997</v>
      </c>
      <c r="M58" s="222">
        <f t="shared" si="25"/>
        <v>66.400000000000006</v>
      </c>
      <c r="N58" s="222">
        <f t="shared" si="25"/>
        <v>21.9</v>
      </c>
      <c r="O58" s="222">
        <f t="shared" si="25"/>
        <v>860.31000000000006</v>
      </c>
      <c r="P58" s="222">
        <f t="shared" si="25"/>
        <v>862.78</v>
      </c>
      <c r="Q58" s="222">
        <f t="shared" si="25"/>
        <v>857.9799999999999</v>
      </c>
      <c r="R58" s="222">
        <f t="shared" si="25"/>
        <v>4.3636363636363535</v>
      </c>
      <c r="S58" s="222">
        <f t="shared" si="25"/>
        <v>1011.1600000000001</v>
      </c>
      <c r="T58" s="222">
        <f t="shared" si="25"/>
        <v>1015.6800000000001</v>
      </c>
      <c r="U58" s="222">
        <f t="shared" si="25"/>
        <v>1007.4200000000001</v>
      </c>
      <c r="V58" s="222">
        <f>AVERAGEA(V29:V39)</f>
        <v>7.5090909090909008</v>
      </c>
      <c r="W58" s="222">
        <f t="shared" si="25"/>
        <v>2.1</v>
      </c>
      <c r="X58" s="222">
        <f t="shared" si="25"/>
        <v>10</v>
      </c>
      <c r="Y58" s="222">
        <f t="shared" si="25"/>
        <v>2</v>
      </c>
      <c r="Z58" s="222">
        <f>AVERAGEA(Z29:Z39)</f>
        <v>7.9700000000000006</v>
      </c>
      <c r="AA58" s="222">
        <f t="shared" si="25"/>
        <v>0.27</v>
      </c>
      <c r="AB58" s="222">
        <f t="shared" si="25"/>
        <v>4.4290000000000003</v>
      </c>
      <c r="AC58" s="261"/>
      <c r="AD58" s="261"/>
      <c r="AE58" s="261"/>
      <c r="AF58" s="261"/>
      <c r="AG58" s="261"/>
      <c r="AH58" s="261"/>
      <c r="AI58" s="261"/>
      <c r="AJ58" s="261"/>
      <c r="AK58" s="261"/>
      <c r="AL58" s="261"/>
      <c r="AM58" s="262"/>
    </row>
    <row r="59" spans="1:39" s="233" customFormat="1" x14ac:dyDescent="0.2">
      <c r="A59" s="260" t="s">
        <v>19</v>
      </c>
      <c r="B59" s="222">
        <f t="shared" ref="B59:AB59" si="26">MAXA(B29:B39)</f>
        <v>18.2</v>
      </c>
      <c r="C59" s="222">
        <f t="shared" si="26"/>
        <v>26.1</v>
      </c>
      <c r="D59" s="222">
        <f t="shared" si="26"/>
        <v>9</v>
      </c>
      <c r="E59" s="222">
        <f t="shared" si="26"/>
        <v>22.4</v>
      </c>
      <c r="F59" s="222">
        <f t="shared" si="26"/>
        <v>6.6</v>
      </c>
      <c r="G59" s="222">
        <f t="shared" si="26"/>
        <v>8</v>
      </c>
      <c r="H59" s="222">
        <f t="shared" si="26"/>
        <v>6.9</v>
      </c>
      <c r="I59" s="222">
        <f t="shared" si="26"/>
        <v>9.9</v>
      </c>
      <c r="J59" s="222">
        <f t="shared" si="26"/>
        <v>5.0999999999999996</v>
      </c>
      <c r="K59" s="222">
        <f t="shared" si="26"/>
        <v>1.4</v>
      </c>
      <c r="L59" s="222">
        <f t="shared" si="26"/>
        <v>57</v>
      </c>
      <c r="M59" s="222">
        <f t="shared" si="26"/>
        <v>86</v>
      </c>
      <c r="N59" s="222">
        <f t="shared" si="26"/>
        <v>31</v>
      </c>
      <c r="O59" s="222">
        <f t="shared" si="26"/>
        <v>869.6</v>
      </c>
      <c r="P59" s="222">
        <f t="shared" si="26"/>
        <v>871</v>
      </c>
      <c r="Q59" s="222">
        <f t="shared" si="26"/>
        <v>868</v>
      </c>
      <c r="R59" s="222">
        <f t="shared" si="26"/>
        <v>7.2999999999999545</v>
      </c>
      <c r="S59" s="222">
        <f t="shared" si="26"/>
        <v>1027.5</v>
      </c>
      <c r="T59" s="222">
        <f t="shared" si="26"/>
        <v>1029.5999999999999</v>
      </c>
      <c r="U59" s="222">
        <f t="shared" si="26"/>
        <v>1024.3</v>
      </c>
      <c r="V59" s="222">
        <f>MAXA(V29:V39)</f>
        <v>13.100000000000023</v>
      </c>
      <c r="W59" s="222">
        <f t="shared" si="26"/>
        <v>6</v>
      </c>
      <c r="X59" s="222">
        <f t="shared" si="26"/>
        <v>10</v>
      </c>
      <c r="Y59" s="222">
        <f t="shared" si="26"/>
        <v>2</v>
      </c>
      <c r="Z59" s="222">
        <f>MAXA(Z29:Z39)</f>
        <v>9.8000000000000007</v>
      </c>
      <c r="AA59" s="222">
        <f t="shared" si="26"/>
        <v>2.7</v>
      </c>
      <c r="AB59" s="222">
        <f t="shared" si="26"/>
        <v>8.19</v>
      </c>
      <c r="AC59" s="261"/>
      <c r="AD59" s="261"/>
      <c r="AE59" s="261"/>
      <c r="AF59" s="261"/>
      <c r="AG59" s="261"/>
      <c r="AH59" s="261"/>
      <c r="AI59" s="261"/>
      <c r="AJ59" s="261"/>
      <c r="AK59" s="261"/>
      <c r="AL59" s="261"/>
      <c r="AM59" s="262"/>
    </row>
    <row r="60" spans="1:39" s="233" customFormat="1" x14ac:dyDescent="0.2">
      <c r="A60" s="260" t="s">
        <v>20</v>
      </c>
      <c r="B60" s="222">
        <f t="shared" ref="B60:AB60" si="27">MINA(B29:B39)</f>
        <v>4.3</v>
      </c>
      <c r="C60" s="222">
        <f t="shared" si="27"/>
        <v>14</v>
      </c>
      <c r="D60" s="222">
        <f t="shared" si="27"/>
        <v>-2.6</v>
      </c>
      <c r="E60" s="222">
        <f t="shared" si="27"/>
        <v>0</v>
      </c>
      <c r="F60" s="222">
        <f t="shared" si="27"/>
        <v>-5</v>
      </c>
      <c r="G60" s="222">
        <f t="shared" si="27"/>
        <v>1.8</v>
      </c>
      <c r="H60" s="222">
        <f t="shared" si="27"/>
        <v>4.7</v>
      </c>
      <c r="I60" s="222">
        <f t="shared" si="27"/>
        <v>5.8</v>
      </c>
      <c r="J60" s="222">
        <f t="shared" si="27"/>
        <v>3.7</v>
      </c>
      <c r="K60" s="222">
        <f t="shared" si="27"/>
        <v>-3.2</v>
      </c>
      <c r="L60" s="222">
        <f t="shared" si="27"/>
        <v>24</v>
      </c>
      <c r="M60" s="222">
        <f t="shared" si="27"/>
        <v>51</v>
      </c>
      <c r="N60" s="222">
        <f t="shared" si="27"/>
        <v>14</v>
      </c>
      <c r="O60" s="222">
        <f t="shared" si="27"/>
        <v>849.8</v>
      </c>
      <c r="P60" s="222">
        <f t="shared" si="27"/>
        <v>851.6</v>
      </c>
      <c r="Q60" s="222">
        <f t="shared" si="27"/>
        <v>847.4</v>
      </c>
      <c r="R60" s="222">
        <f t="shared" si="27"/>
        <v>0</v>
      </c>
      <c r="S60" s="222">
        <f t="shared" si="27"/>
        <v>998.1</v>
      </c>
      <c r="T60" s="222">
        <f t="shared" si="27"/>
        <v>1001.5</v>
      </c>
      <c r="U60" s="222">
        <f t="shared" si="27"/>
        <v>994.6</v>
      </c>
      <c r="V60" s="222">
        <f>MINA(V29:V39)</f>
        <v>0</v>
      </c>
      <c r="W60" s="222">
        <f t="shared" si="27"/>
        <v>0</v>
      </c>
      <c r="X60" s="222">
        <f t="shared" si="27"/>
        <v>10</v>
      </c>
      <c r="Y60" s="222">
        <f t="shared" si="27"/>
        <v>2</v>
      </c>
      <c r="Z60" s="222">
        <f>MINA(Z29:Z39)</f>
        <v>0.8</v>
      </c>
      <c r="AA60" s="222">
        <f t="shared" si="27"/>
        <v>0</v>
      </c>
      <c r="AB60" s="222">
        <f t="shared" si="27"/>
        <v>1.21</v>
      </c>
      <c r="AC60" s="261"/>
      <c r="AD60" s="261"/>
      <c r="AE60" s="261"/>
      <c r="AF60" s="261"/>
      <c r="AG60" s="261"/>
      <c r="AH60" s="261"/>
      <c r="AI60" s="261"/>
      <c r="AJ60" s="261"/>
      <c r="AK60" s="261"/>
      <c r="AL60" s="261"/>
      <c r="AM60" s="262"/>
    </row>
    <row r="61" spans="1:39" x14ac:dyDescent="0.2">
      <c r="Z61" s="297"/>
    </row>
    <row r="62" spans="1:39" x14ac:dyDescent="0.2">
      <c r="Z62" s="297"/>
    </row>
    <row r="63" spans="1:39" x14ac:dyDescent="0.2">
      <c r="A63" s="304" t="s">
        <v>119</v>
      </c>
      <c r="B63" s="304"/>
      <c r="C63" s="304"/>
      <c r="D63" s="304"/>
      <c r="E63" s="304"/>
      <c r="F63" s="304"/>
      <c r="G63" s="263">
        <v>637.20000000000005</v>
      </c>
      <c r="H63" s="138" t="s">
        <v>48</v>
      </c>
    </row>
    <row r="66" spans="1:5" x14ac:dyDescent="0.2">
      <c r="A66" s="248"/>
      <c r="B66" s="305" t="s">
        <v>44</v>
      </c>
      <c r="C66" s="305"/>
      <c r="D66" s="305"/>
      <c r="E66" s="305"/>
    </row>
    <row r="68" spans="1:5" x14ac:dyDescent="0.2">
      <c r="A68" s="197"/>
      <c r="B68" s="305" t="s">
        <v>45</v>
      </c>
      <c r="C68" s="305"/>
      <c r="D68" s="305"/>
      <c r="E68" s="305"/>
    </row>
    <row r="70" spans="1:5" x14ac:dyDescent="0.2">
      <c r="A70" s="140"/>
      <c r="B70" s="305" t="s">
        <v>46</v>
      </c>
      <c r="C70" s="305"/>
      <c r="D70" s="305"/>
      <c r="E70" s="305"/>
    </row>
    <row r="72" spans="1:5" x14ac:dyDescent="0.2">
      <c r="A72" s="233"/>
      <c r="B72" s="305" t="s">
        <v>47</v>
      </c>
      <c r="C72" s="305"/>
      <c r="D72" s="305"/>
      <c r="E72" s="305"/>
    </row>
  </sheetData>
  <mergeCells count="15">
    <mergeCell ref="B68:E68"/>
    <mergeCell ref="B70:E70"/>
    <mergeCell ref="B72:E72"/>
    <mergeCell ref="AC6:AK6"/>
    <mergeCell ref="AY7:AZ7"/>
    <mergeCell ref="BA7:BB7"/>
    <mergeCell ref="BC7:BD7"/>
    <mergeCell ref="A63:F63"/>
    <mergeCell ref="B66:E66"/>
    <mergeCell ref="A1:BA1"/>
    <mergeCell ref="A2:BA2"/>
    <mergeCell ref="A3:BA3"/>
    <mergeCell ref="A4:BA4"/>
    <mergeCell ref="D5:I5"/>
    <mergeCell ref="AC5:AL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Vertical="1" syncRef="J29" transitionEvaluation="1" codeName="Hoja1"/>
  <dimension ref="A1:BH72"/>
  <sheetViews>
    <sheetView topLeftCell="J4" workbookViewId="0">
      <pane ySplit="4" topLeftCell="A29" activePane="bottomLeft" state="frozen"/>
      <selection activeCell="I60" sqref="I60"/>
      <selection pane="bottomLeft" activeCell="I60" sqref="I60"/>
    </sheetView>
  </sheetViews>
  <sheetFormatPr baseColWidth="10" defaultColWidth="9.625" defaultRowHeight="12.75" x14ac:dyDescent="0.2"/>
  <cols>
    <col min="1" max="1" width="6.625" style="1" customWidth="1"/>
    <col min="2" max="2" width="7.875" style="1" customWidth="1"/>
    <col min="3" max="3" width="5.375" style="1" customWidth="1"/>
    <col min="4" max="4" width="5.75" style="1" customWidth="1"/>
    <col min="5" max="5" width="6.75" style="1" customWidth="1"/>
    <col min="6" max="6" width="7.5" style="1" customWidth="1"/>
    <col min="7" max="7" width="7.625" style="1" customWidth="1"/>
    <col min="8" max="8" width="7.875" style="1" customWidth="1"/>
    <col min="9" max="9" width="7.625" style="1" customWidth="1"/>
    <col min="10" max="10" width="8.125" style="1" customWidth="1"/>
    <col min="11" max="11" width="7.75" style="1" customWidth="1"/>
    <col min="12" max="13" width="8.125" style="1" customWidth="1"/>
    <col min="14" max="14" width="7.75" style="1" customWidth="1"/>
    <col min="15" max="17" width="8.25" style="1" bestFit="1" customWidth="1"/>
    <col min="18" max="18" width="6.75" style="1" customWidth="1"/>
    <col min="19" max="21" width="8.25" style="1" bestFit="1" customWidth="1"/>
    <col min="22" max="22" width="6.875" style="1" customWidth="1"/>
    <col min="23" max="23" width="5.625" style="1" customWidth="1"/>
    <col min="24" max="24" width="6.375" style="1" customWidth="1"/>
    <col min="25" max="25" width="5.75" style="1" customWidth="1"/>
    <col min="26" max="26" width="9.125" style="1" customWidth="1"/>
    <col min="27" max="27" width="6" style="1" customWidth="1"/>
    <col min="28" max="28" width="7.5" style="1" customWidth="1"/>
    <col min="29" max="38" width="6.625" style="1" customWidth="1"/>
    <col min="39" max="39" width="6.5" style="1" customWidth="1"/>
    <col min="40" max="40" width="5.25" style="1" customWidth="1"/>
    <col min="41" max="41" width="6.375" style="1" customWidth="1"/>
    <col min="42" max="42" width="10.125" style="1" customWidth="1"/>
    <col min="43" max="43" width="7.5" style="1" customWidth="1"/>
    <col min="44" max="44" width="6.125" style="1" customWidth="1"/>
    <col min="45" max="45" width="8.625" style="1" customWidth="1"/>
    <col min="46" max="46" width="5.75" style="1" customWidth="1"/>
    <col min="47" max="47" width="9.375" style="1" customWidth="1"/>
    <col min="48" max="48" width="6.125" style="1" customWidth="1"/>
    <col min="49" max="49" width="9.125" style="1" customWidth="1"/>
    <col min="50" max="50" width="5" style="1" customWidth="1"/>
    <col min="51" max="51" width="5.125" style="1" customWidth="1"/>
    <col min="52" max="52" width="3.125" style="1" customWidth="1"/>
    <col min="53" max="53" width="5" style="1" customWidth="1"/>
    <col min="54" max="54" width="10.75" style="1" bestFit="1" customWidth="1"/>
    <col min="55" max="55" width="9.625" style="1"/>
    <col min="56" max="56" width="5.875" style="1" customWidth="1"/>
    <col min="57" max="16384" width="9.625" style="1"/>
  </cols>
  <sheetData>
    <row r="1" spans="1:60" x14ac:dyDescent="0.2">
      <c r="A1" s="306" t="s">
        <v>0</v>
      </c>
      <c r="B1" s="306"/>
      <c r="C1" s="306"/>
      <c r="D1" s="306"/>
      <c r="E1" s="306"/>
      <c r="F1" s="306"/>
      <c r="G1" s="306"/>
      <c r="H1" s="306"/>
      <c r="I1" s="306"/>
      <c r="J1" s="306"/>
      <c r="K1" s="306"/>
      <c r="L1" s="306"/>
      <c r="M1" s="306"/>
      <c r="N1" s="306"/>
      <c r="O1" s="306"/>
      <c r="P1" s="306"/>
      <c r="Q1" s="306"/>
      <c r="R1" s="306"/>
      <c r="S1" s="306"/>
      <c r="T1" s="306"/>
      <c r="U1" s="306"/>
      <c r="V1" s="306"/>
      <c r="W1" s="306"/>
      <c r="X1" s="306"/>
      <c r="Y1" s="306"/>
      <c r="Z1" s="306"/>
      <c r="AA1" s="306"/>
      <c r="AB1" s="306"/>
      <c r="AC1" s="306"/>
      <c r="AD1" s="306"/>
      <c r="AE1" s="306"/>
      <c r="AF1" s="306"/>
      <c r="AG1" s="306"/>
      <c r="AH1" s="306"/>
      <c r="AI1" s="306"/>
      <c r="AJ1" s="306"/>
      <c r="AK1" s="306"/>
      <c r="AL1" s="306"/>
      <c r="AM1" s="306"/>
      <c r="AN1" s="306"/>
      <c r="AO1" s="306"/>
      <c r="AP1" s="306"/>
      <c r="AQ1" s="306"/>
      <c r="AR1" s="306"/>
      <c r="AS1" s="306"/>
      <c r="AT1" s="306"/>
      <c r="AU1" s="306"/>
      <c r="AV1" s="306"/>
      <c r="AW1" s="306"/>
      <c r="AX1" s="306"/>
      <c r="AY1" s="306"/>
      <c r="AZ1" s="306"/>
      <c r="BA1" s="306"/>
    </row>
    <row r="2" spans="1:60" x14ac:dyDescent="0.2">
      <c r="A2" s="306" t="s">
        <v>1</v>
      </c>
      <c r="B2" s="306"/>
      <c r="C2" s="306"/>
      <c r="D2" s="306"/>
      <c r="E2" s="306"/>
      <c r="F2" s="306"/>
      <c r="G2" s="306"/>
      <c r="H2" s="306"/>
      <c r="I2" s="306"/>
      <c r="J2" s="306"/>
      <c r="K2" s="306"/>
      <c r="L2" s="306"/>
      <c r="M2" s="306"/>
      <c r="N2" s="306"/>
      <c r="O2" s="306"/>
      <c r="P2" s="306"/>
      <c r="Q2" s="306"/>
      <c r="R2" s="306"/>
      <c r="S2" s="306"/>
      <c r="T2" s="306"/>
      <c r="U2" s="306"/>
      <c r="V2" s="306"/>
      <c r="W2" s="306"/>
      <c r="X2" s="306"/>
      <c r="Y2" s="306"/>
      <c r="Z2" s="306"/>
      <c r="AA2" s="306"/>
      <c r="AB2" s="306"/>
      <c r="AC2" s="306"/>
      <c r="AD2" s="306"/>
      <c r="AE2" s="306"/>
      <c r="AF2" s="306"/>
      <c r="AG2" s="306"/>
      <c r="AH2" s="306"/>
      <c r="AI2" s="306"/>
      <c r="AJ2" s="306"/>
      <c r="AK2" s="306"/>
      <c r="AL2" s="306"/>
      <c r="AM2" s="306"/>
      <c r="AN2" s="306"/>
      <c r="AO2" s="306"/>
      <c r="AP2" s="306"/>
      <c r="AQ2" s="306"/>
      <c r="AR2" s="306"/>
      <c r="AS2" s="306"/>
      <c r="AT2" s="306"/>
      <c r="AU2" s="306"/>
      <c r="AV2" s="306"/>
      <c r="AW2" s="306"/>
      <c r="AX2" s="306"/>
      <c r="AY2" s="306"/>
      <c r="AZ2" s="306"/>
      <c r="BA2" s="306"/>
    </row>
    <row r="3" spans="1:60" x14ac:dyDescent="0.2">
      <c r="A3" s="306" t="s">
        <v>2</v>
      </c>
      <c r="B3" s="306"/>
      <c r="C3" s="306"/>
      <c r="D3" s="306"/>
      <c r="E3" s="306"/>
      <c r="F3" s="306"/>
      <c r="G3" s="306"/>
      <c r="H3" s="306"/>
      <c r="I3" s="306"/>
      <c r="J3" s="306"/>
      <c r="K3" s="306"/>
      <c r="L3" s="306"/>
      <c r="M3" s="306"/>
      <c r="N3" s="306"/>
      <c r="O3" s="306"/>
      <c r="P3" s="306"/>
      <c r="Q3" s="306"/>
      <c r="R3" s="306"/>
      <c r="S3" s="306"/>
      <c r="T3" s="306"/>
      <c r="U3" s="306"/>
      <c r="V3" s="306"/>
      <c r="W3" s="306"/>
      <c r="X3" s="306"/>
      <c r="Y3" s="306"/>
      <c r="Z3" s="306"/>
      <c r="AA3" s="306"/>
      <c r="AB3" s="306"/>
      <c r="AC3" s="306"/>
      <c r="AD3" s="306"/>
      <c r="AE3" s="306"/>
      <c r="AF3" s="306"/>
      <c r="AG3" s="306"/>
      <c r="AH3" s="306"/>
      <c r="AI3" s="306"/>
      <c r="AJ3" s="306"/>
      <c r="AK3" s="306"/>
      <c r="AL3" s="306"/>
      <c r="AM3" s="306"/>
      <c r="AN3" s="306"/>
      <c r="AO3" s="306"/>
      <c r="AP3" s="306"/>
      <c r="AQ3" s="306"/>
      <c r="AR3" s="306"/>
      <c r="AS3" s="306"/>
      <c r="AT3" s="306"/>
      <c r="AU3" s="306"/>
      <c r="AV3" s="306"/>
      <c r="AW3" s="306"/>
      <c r="AX3" s="306"/>
      <c r="AY3" s="306"/>
      <c r="AZ3" s="306"/>
      <c r="BA3" s="306"/>
    </row>
    <row r="4" spans="1:60" x14ac:dyDescent="0.2">
      <c r="A4" s="307" t="s">
        <v>3</v>
      </c>
      <c r="B4" s="307"/>
      <c r="C4" s="307"/>
      <c r="D4" s="307"/>
      <c r="E4" s="307"/>
      <c r="F4" s="307"/>
      <c r="G4" s="307"/>
      <c r="H4" s="307"/>
      <c r="I4" s="307"/>
      <c r="J4" s="307"/>
      <c r="K4" s="307"/>
      <c r="L4" s="307"/>
      <c r="M4" s="307"/>
      <c r="N4" s="307"/>
      <c r="O4" s="307"/>
      <c r="P4" s="307"/>
      <c r="Q4" s="307"/>
      <c r="R4" s="307"/>
      <c r="S4" s="307"/>
      <c r="T4" s="307"/>
      <c r="U4" s="307"/>
      <c r="V4" s="307"/>
      <c r="W4" s="307"/>
      <c r="X4" s="307"/>
      <c r="Y4" s="307"/>
      <c r="Z4" s="307"/>
      <c r="AA4" s="307"/>
      <c r="AB4" s="307"/>
      <c r="AC4" s="307"/>
      <c r="AD4" s="307"/>
      <c r="AE4" s="307"/>
      <c r="AF4" s="307"/>
      <c r="AG4" s="307"/>
      <c r="AH4" s="307"/>
      <c r="AI4" s="307"/>
      <c r="AJ4" s="307"/>
      <c r="AK4" s="307"/>
      <c r="AL4" s="307"/>
      <c r="AM4" s="307"/>
      <c r="AN4" s="307"/>
      <c r="AO4" s="307"/>
      <c r="AP4" s="307"/>
      <c r="AQ4" s="307"/>
      <c r="AR4" s="307"/>
      <c r="AS4" s="307"/>
      <c r="AT4" s="307"/>
      <c r="AU4" s="307"/>
      <c r="AV4" s="307"/>
      <c r="AW4" s="307"/>
      <c r="AX4" s="307"/>
      <c r="AY4" s="307"/>
      <c r="AZ4" s="307"/>
      <c r="BA4" s="307"/>
    </row>
    <row r="5" spans="1:60" x14ac:dyDescent="0.2">
      <c r="A5" s="22" t="s">
        <v>91</v>
      </c>
      <c r="B5" s="23">
        <v>2010</v>
      </c>
      <c r="C5" s="24"/>
      <c r="D5" s="308" t="s">
        <v>79</v>
      </c>
      <c r="E5" s="309"/>
      <c r="F5" s="309"/>
      <c r="G5" s="309"/>
      <c r="H5" s="309"/>
      <c r="I5" s="310"/>
      <c r="J5" s="24"/>
      <c r="K5" s="24"/>
      <c r="L5" s="24"/>
      <c r="M5" s="24"/>
      <c r="N5" s="24"/>
      <c r="O5" s="24"/>
      <c r="P5" s="24"/>
      <c r="Q5" s="24"/>
      <c r="R5" s="24"/>
      <c r="S5" s="24"/>
      <c r="T5" s="24"/>
      <c r="U5" s="24"/>
      <c r="V5" s="25"/>
      <c r="W5" s="25"/>
      <c r="X5" s="25"/>
      <c r="Y5" s="25"/>
      <c r="Z5" s="26" t="s">
        <v>77</v>
      </c>
      <c r="AA5" s="25">
        <v>2010</v>
      </c>
      <c r="AB5" s="25"/>
      <c r="AC5" s="311" t="s">
        <v>49</v>
      </c>
      <c r="AD5" s="311"/>
      <c r="AE5" s="311"/>
      <c r="AF5" s="311"/>
      <c r="AG5" s="311"/>
      <c r="AH5" s="311"/>
      <c r="AI5" s="311"/>
      <c r="AJ5" s="311"/>
      <c r="AK5" s="311"/>
      <c r="AL5" s="311"/>
      <c r="AM5" s="88"/>
      <c r="AN5" s="88"/>
      <c r="AO5" s="88"/>
      <c r="AP5" s="102"/>
      <c r="AQ5" s="89"/>
      <c r="AR5" s="110"/>
      <c r="AS5" s="102"/>
      <c r="AT5" s="101" t="s">
        <v>72</v>
      </c>
      <c r="AU5" s="101"/>
      <c r="AV5" s="101"/>
      <c r="AW5" s="101"/>
      <c r="AX5" s="90"/>
      <c r="AY5" s="91"/>
      <c r="AZ5" s="92"/>
      <c r="BA5" s="92"/>
      <c r="BB5" s="101" t="s">
        <v>38</v>
      </c>
      <c r="BC5" s="101"/>
      <c r="BD5" s="102"/>
    </row>
    <row r="6" spans="1:60" x14ac:dyDescent="0.2">
      <c r="A6" s="25"/>
      <c r="B6" s="27" t="s">
        <v>4</v>
      </c>
      <c r="C6" s="27"/>
      <c r="D6" s="27"/>
      <c r="E6" s="27"/>
      <c r="F6" s="27"/>
      <c r="G6" s="27"/>
      <c r="H6" s="27" t="s">
        <v>5</v>
      </c>
      <c r="I6" s="27"/>
      <c r="J6" s="27"/>
      <c r="K6" s="28"/>
      <c r="L6" s="27" t="s">
        <v>6</v>
      </c>
      <c r="M6" s="27"/>
      <c r="N6" s="27"/>
      <c r="O6" s="27" t="s">
        <v>7</v>
      </c>
      <c r="P6" s="27"/>
      <c r="Q6" s="27"/>
      <c r="R6" s="27"/>
      <c r="S6" s="27" t="s">
        <v>8</v>
      </c>
      <c r="T6" s="27"/>
      <c r="U6" s="27"/>
      <c r="V6" s="27"/>
      <c r="W6" s="25"/>
      <c r="X6" s="25"/>
      <c r="Y6" s="25"/>
      <c r="Z6" s="25"/>
      <c r="AA6" s="25"/>
      <c r="AB6" s="25"/>
      <c r="AC6" s="312" t="s">
        <v>58</v>
      </c>
      <c r="AD6" s="312"/>
      <c r="AE6" s="312"/>
      <c r="AF6" s="312"/>
      <c r="AG6" s="313"/>
      <c r="AH6" s="312"/>
      <c r="AI6" s="312"/>
      <c r="AJ6" s="312"/>
      <c r="AK6" s="312"/>
      <c r="AL6" s="85"/>
      <c r="AM6" s="100" t="s">
        <v>62</v>
      </c>
      <c r="AN6" s="101"/>
      <c r="AO6" s="101"/>
      <c r="AP6" s="102"/>
      <c r="AQ6" s="93" t="s">
        <v>67</v>
      </c>
      <c r="AR6" s="109" t="s">
        <v>68</v>
      </c>
      <c r="AS6" s="102"/>
      <c r="AT6" s="101"/>
      <c r="AU6" s="101"/>
      <c r="AV6" s="102"/>
      <c r="AW6" s="94" t="s">
        <v>73</v>
      </c>
      <c r="AX6" s="95"/>
      <c r="AY6" s="96"/>
      <c r="AZ6" s="96"/>
      <c r="BA6" s="97"/>
      <c r="BB6" s="103"/>
      <c r="BC6" s="104"/>
      <c r="BD6" s="105"/>
    </row>
    <row r="7" spans="1:60" x14ac:dyDescent="0.2">
      <c r="A7" s="29" t="s">
        <v>34</v>
      </c>
      <c r="B7" s="29" t="s">
        <v>9</v>
      </c>
      <c r="C7" s="29" t="s">
        <v>10</v>
      </c>
      <c r="D7" s="29" t="s">
        <v>11</v>
      </c>
      <c r="E7" s="29" t="s">
        <v>12</v>
      </c>
      <c r="F7" s="30" t="s">
        <v>13</v>
      </c>
      <c r="G7" s="29" t="s">
        <v>33</v>
      </c>
      <c r="H7" s="29" t="s">
        <v>14</v>
      </c>
      <c r="I7" s="29" t="s">
        <v>15</v>
      </c>
      <c r="J7" s="29" t="s">
        <v>16</v>
      </c>
      <c r="K7" s="29" t="s">
        <v>17</v>
      </c>
      <c r="L7" s="31" t="s">
        <v>18</v>
      </c>
      <c r="M7" s="31" t="s">
        <v>19</v>
      </c>
      <c r="N7" s="31" t="s">
        <v>20</v>
      </c>
      <c r="O7" s="29" t="s">
        <v>21</v>
      </c>
      <c r="P7" s="29" t="s">
        <v>22</v>
      </c>
      <c r="Q7" s="29" t="s">
        <v>23</v>
      </c>
      <c r="R7" s="29" t="s">
        <v>12</v>
      </c>
      <c r="S7" s="29" t="s">
        <v>24</v>
      </c>
      <c r="T7" s="29" t="s">
        <v>22</v>
      </c>
      <c r="U7" s="29" t="s">
        <v>23</v>
      </c>
      <c r="V7" s="29" t="s">
        <v>12</v>
      </c>
      <c r="W7" s="29" t="s">
        <v>25</v>
      </c>
      <c r="X7" s="29" t="s">
        <v>26</v>
      </c>
      <c r="Y7" s="29" t="s">
        <v>27</v>
      </c>
      <c r="Z7" s="29" t="s">
        <v>28</v>
      </c>
      <c r="AA7" s="29" t="s">
        <v>29</v>
      </c>
      <c r="AB7" s="29" t="s">
        <v>30</v>
      </c>
      <c r="AC7" s="32" t="s">
        <v>50</v>
      </c>
      <c r="AD7" s="32" t="s">
        <v>37</v>
      </c>
      <c r="AE7" s="74" t="s">
        <v>51</v>
      </c>
      <c r="AF7" s="32" t="s">
        <v>52</v>
      </c>
      <c r="AG7" s="79" t="s">
        <v>53</v>
      </c>
      <c r="AH7" s="80" t="s">
        <v>57</v>
      </c>
      <c r="AI7" s="77"/>
      <c r="AJ7" s="77" t="s">
        <v>59</v>
      </c>
      <c r="AK7" s="77" t="s">
        <v>60</v>
      </c>
      <c r="AL7" s="77" t="s">
        <v>61</v>
      </c>
      <c r="AM7" s="106" t="s">
        <v>63</v>
      </c>
      <c r="AN7" s="106" t="s">
        <v>64</v>
      </c>
      <c r="AO7" s="106" t="s">
        <v>65</v>
      </c>
      <c r="AP7" s="106" t="s">
        <v>66</v>
      </c>
      <c r="AQ7" s="106" t="s">
        <v>69</v>
      </c>
      <c r="AR7" s="106" t="s">
        <v>70</v>
      </c>
      <c r="AS7" s="106" t="s">
        <v>71</v>
      </c>
      <c r="AT7" s="98" t="s">
        <v>54</v>
      </c>
      <c r="AU7" s="98" t="s">
        <v>55</v>
      </c>
      <c r="AV7" s="99" t="s">
        <v>56</v>
      </c>
      <c r="AW7" s="107" t="s">
        <v>75</v>
      </c>
      <c r="AX7" s="108" t="s">
        <v>74</v>
      </c>
      <c r="AY7" s="302" t="s">
        <v>41</v>
      </c>
      <c r="AZ7" s="303"/>
      <c r="BA7" s="302" t="s">
        <v>40</v>
      </c>
      <c r="BB7" s="303"/>
      <c r="BC7" s="302" t="s">
        <v>39</v>
      </c>
      <c r="BD7" s="303"/>
      <c r="BG7" s="138"/>
      <c r="BH7" s="138"/>
    </row>
    <row r="8" spans="1:60" x14ac:dyDescent="0.2">
      <c r="A8" s="33"/>
      <c r="B8" s="34"/>
      <c r="C8" s="34"/>
      <c r="D8" s="35"/>
      <c r="E8" s="52"/>
      <c r="F8" s="36"/>
      <c r="G8" s="35"/>
      <c r="H8" s="34"/>
      <c r="I8" s="35"/>
      <c r="J8" s="35"/>
      <c r="K8" s="35"/>
      <c r="L8" s="35"/>
      <c r="M8" s="35"/>
      <c r="N8" s="34"/>
      <c r="O8" s="34"/>
      <c r="P8" s="34"/>
      <c r="Q8" s="35"/>
      <c r="R8" s="52"/>
      <c r="S8" s="35"/>
      <c r="T8" s="35"/>
      <c r="U8" s="35"/>
      <c r="V8" s="34"/>
      <c r="W8" s="35"/>
      <c r="X8" s="34"/>
      <c r="Y8" s="34"/>
      <c r="Z8" s="34"/>
      <c r="AA8" s="34"/>
      <c r="AB8" s="37"/>
      <c r="AC8" s="37"/>
      <c r="AD8" s="37"/>
      <c r="AE8" s="37"/>
      <c r="AF8" s="37"/>
      <c r="AG8" s="37"/>
      <c r="AH8" s="37"/>
      <c r="AI8" s="76" t="s">
        <v>76</v>
      </c>
      <c r="AJ8" s="37"/>
      <c r="AK8" s="37"/>
      <c r="AL8" s="37"/>
      <c r="AM8" s="38"/>
      <c r="AN8" s="37"/>
      <c r="AO8" s="37"/>
      <c r="AP8" s="37"/>
      <c r="AQ8" s="37"/>
      <c r="AR8" s="78"/>
      <c r="AS8" s="76"/>
      <c r="AT8" s="76"/>
      <c r="AU8" s="76"/>
      <c r="AV8" s="76"/>
      <c r="AW8" s="37"/>
      <c r="AX8" s="38"/>
      <c r="AY8" s="39" t="s">
        <v>43</v>
      </c>
      <c r="AZ8" s="39" t="s">
        <v>42</v>
      </c>
      <c r="BA8" s="40" t="s">
        <v>43</v>
      </c>
      <c r="BB8" s="39" t="s">
        <v>42</v>
      </c>
      <c r="BC8" s="41" t="s">
        <v>42</v>
      </c>
      <c r="BD8" s="41"/>
      <c r="BG8" s="138"/>
      <c r="BH8" s="138"/>
    </row>
    <row r="9" spans="1:60" x14ac:dyDescent="0.2">
      <c r="A9" s="50">
        <v>1</v>
      </c>
      <c r="B9" s="141">
        <v>11.4</v>
      </c>
      <c r="C9" s="51">
        <v>17.600000000000001</v>
      </c>
      <c r="D9" s="51">
        <v>3.6</v>
      </c>
      <c r="E9" s="52">
        <f t="shared" ref="E9:E39" si="0">C9-D9</f>
        <v>14.000000000000002</v>
      </c>
      <c r="F9" s="51">
        <v>0.2</v>
      </c>
      <c r="G9" s="51">
        <v>6.7</v>
      </c>
      <c r="H9" s="51">
        <v>7.1</v>
      </c>
      <c r="I9" s="51">
        <v>8.1</v>
      </c>
      <c r="J9" s="51">
        <v>6.8</v>
      </c>
      <c r="K9" s="51">
        <v>2.2000000000000002</v>
      </c>
      <c r="L9" s="53">
        <v>56</v>
      </c>
      <c r="M9" s="53">
        <v>88</v>
      </c>
      <c r="N9" s="53">
        <v>33</v>
      </c>
      <c r="O9" s="51">
        <v>859.2</v>
      </c>
      <c r="P9" s="51">
        <v>861.2</v>
      </c>
      <c r="Q9" s="51">
        <v>857</v>
      </c>
      <c r="R9" s="52">
        <f t="shared" ref="R9:R39" si="1">P9-Q9</f>
        <v>4.2000000000000455</v>
      </c>
      <c r="S9" s="51">
        <v>1010.1</v>
      </c>
      <c r="T9" s="51">
        <v>1014.3</v>
      </c>
      <c r="U9" s="51">
        <v>1006.8</v>
      </c>
      <c r="V9" s="52">
        <f t="shared" ref="V9:V39" si="2">T9-U9</f>
        <v>7.5</v>
      </c>
      <c r="W9" s="53">
        <v>4</v>
      </c>
      <c r="X9" s="53">
        <v>10</v>
      </c>
      <c r="Y9" s="53">
        <v>2</v>
      </c>
      <c r="Z9" s="51">
        <v>7.8</v>
      </c>
      <c r="AA9" s="51">
        <v>0</v>
      </c>
      <c r="AB9" s="54">
        <v>2.2799999999999998</v>
      </c>
      <c r="AC9" s="54"/>
      <c r="AD9" s="54"/>
      <c r="AE9" s="54"/>
      <c r="AF9" s="54"/>
      <c r="AG9" s="54"/>
      <c r="AH9" s="54"/>
      <c r="AI9" s="54"/>
      <c r="AJ9" s="120" t="s">
        <v>80</v>
      </c>
      <c r="AK9" s="54"/>
      <c r="AL9" s="54"/>
      <c r="AM9" s="16"/>
      <c r="AN9" s="16"/>
      <c r="AO9" s="16"/>
      <c r="AP9" s="16"/>
      <c r="AQ9" s="16"/>
      <c r="AR9" s="16"/>
      <c r="AS9" s="16"/>
      <c r="AT9" s="16"/>
      <c r="AU9" s="16"/>
      <c r="AV9" s="16"/>
      <c r="AW9" s="16"/>
      <c r="AX9" s="16"/>
      <c r="AY9" s="46">
        <v>68</v>
      </c>
      <c r="AZ9" s="43">
        <v>1.4</v>
      </c>
      <c r="BA9" s="45">
        <v>68</v>
      </c>
      <c r="BB9" s="44">
        <v>4.5</v>
      </c>
      <c r="BC9" s="42">
        <v>1.3</v>
      </c>
      <c r="BD9" s="86"/>
      <c r="BG9" s="138"/>
      <c r="BH9" s="138"/>
    </row>
    <row r="10" spans="1:60" x14ac:dyDescent="0.2">
      <c r="A10" s="50">
        <f t="shared" ref="A10:A15" si="3">A9+1</f>
        <v>2</v>
      </c>
      <c r="B10" s="51">
        <v>10</v>
      </c>
      <c r="C10" s="51">
        <v>16</v>
      </c>
      <c r="D10" s="51">
        <v>3.2</v>
      </c>
      <c r="E10" s="52">
        <f t="shared" si="0"/>
        <v>12.8</v>
      </c>
      <c r="F10" s="51">
        <v>1</v>
      </c>
      <c r="G10" s="51">
        <v>6.5</v>
      </c>
      <c r="H10" s="51">
        <v>7.8</v>
      </c>
      <c r="I10" s="51">
        <v>10.9</v>
      </c>
      <c r="J10" s="51">
        <v>6</v>
      </c>
      <c r="K10" s="51">
        <v>3.2</v>
      </c>
      <c r="L10" s="53">
        <v>66</v>
      </c>
      <c r="M10" s="53">
        <v>91</v>
      </c>
      <c r="N10" s="53">
        <v>39</v>
      </c>
      <c r="O10" s="51">
        <v>858</v>
      </c>
      <c r="P10" s="51">
        <v>860.2</v>
      </c>
      <c r="Q10" s="51">
        <v>854.6</v>
      </c>
      <c r="R10" s="52">
        <f t="shared" si="1"/>
        <v>5.6000000000000227</v>
      </c>
      <c r="S10" s="51">
        <v>1009.5</v>
      </c>
      <c r="T10" s="51">
        <v>1014.1</v>
      </c>
      <c r="U10" s="51">
        <v>1003.5</v>
      </c>
      <c r="V10" s="52">
        <f t="shared" si="2"/>
        <v>10.600000000000023</v>
      </c>
      <c r="W10" s="53">
        <v>7</v>
      </c>
      <c r="X10" s="53">
        <v>10</v>
      </c>
      <c r="Y10" s="53">
        <v>2</v>
      </c>
      <c r="Z10" s="57">
        <v>0.2</v>
      </c>
      <c r="AA10" s="51">
        <v>2.2999999999999998</v>
      </c>
      <c r="AB10" s="54">
        <v>2.04</v>
      </c>
      <c r="AC10" s="120" t="s">
        <v>80</v>
      </c>
      <c r="AD10" s="54"/>
      <c r="AE10" s="54"/>
      <c r="AF10" s="54"/>
      <c r="AG10" s="54"/>
      <c r="AH10" s="54"/>
      <c r="AI10" s="54"/>
      <c r="AJ10" s="54"/>
      <c r="AK10" s="54"/>
      <c r="AL10" s="54"/>
      <c r="AM10" s="16"/>
      <c r="AN10" s="16"/>
      <c r="AO10" s="16"/>
      <c r="AP10" s="16"/>
      <c r="AQ10" s="16"/>
      <c r="AR10" s="118" t="s">
        <v>80</v>
      </c>
      <c r="AS10" s="16"/>
      <c r="AT10" s="16"/>
      <c r="AU10" s="16"/>
      <c r="AV10" s="16"/>
      <c r="AW10" s="16"/>
      <c r="AX10" s="16"/>
      <c r="AY10" s="46" t="s">
        <v>81</v>
      </c>
      <c r="AZ10" s="43">
        <v>1.1000000000000001</v>
      </c>
      <c r="BA10" s="45">
        <v>158</v>
      </c>
      <c r="BB10" s="44">
        <v>6.7</v>
      </c>
      <c r="BC10" s="42">
        <v>1</v>
      </c>
      <c r="BD10" s="86"/>
      <c r="BG10" s="138"/>
      <c r="BH10" s="138"/>
    </row>
    <row r="11" spans="1:60" x14ac:dyDescent="0.2">
      <c r="A11" s="50">
        <f t="shared" si="3"/>
        <v>3</v>
      </c>
      <c r="B11" s="51">
        <v>11.5</v>
      </c>
      <c r="C11" s="51">
        <v>16</v>
      </c>
      <c r="D11" s="51">
        <v>7.8</v>
      </c>
      <c r="E11" s="52">
        <f t="shared" si="0"/>
        <v>8.1999999999999993</v>
      </c>
      <c r="F11" s="51">
        <v>8.4</v>
      </c>
      <c r="G11" s="51">
        <v>8</v>
      </c>
      <c r="H11" s="51">
        <v>8.6999999999999993</v>
      </c>
      <c r="I11" s="51">
        <v>12</v>
      </c>
      <c r="J11" s="51">
        <v>5.9</v>
      </c>
      <c r="K11" s="51">
        <v>4.5999999999999996</v>
      </c>
      <c r="L11" s="53">
        <v>66</v>
      </c>
      <c r="M11" s="53">
        <v>97</v>
      </c>
      <c r="N11" s="53">
        <v>35</v>
      </c>
      <c r="O11" s="51">
        <v>852.1</v>
      </c>
      <c r="P11" s="51">
        <v>854.8</v>
      </c>
      <c r="Q11" s="51">
        <v>850</v>
      </c>
      <c r="R11" s="52">
        <f t="shared" si="1"/>
        <v>4.7999999999999545</v>
      </c>
      <c r="S11" s="51">
        <v>1001.6</v>
      </c>
      <c r="T11" s="51">
        <v>1004.1</v>
      </c>
      <c r="U11" s="51">
        <v>998.8</v>
      </c>
      <c r="V11" s="52">
        <f t="shared" si="2"/>
        <v>5.3000000000000682</v>
      </c>
      <c r="W11" s="53">
        <v>6</v>
      </c>
      <c r="X11" s="53">
        <v>10</v>
      </c>
      <c r="Y11" s="53">
        <v>2</v>
      </c>
      <c r="Z11" s="57">
        <v>6.9</v>
      </c>
      <c r="AA11" s="51">
        <v>14.6</v>
      </c>
      <c r="AB11" s="54">
        <v>3.4</v>
      </c>
      <c r="AC11" s="120" t="s">
        <v>80</v>
      </c>
      <c r="AD11" s="120" t="s">
        <v>80</v>
      </c>
      <c r="AE11" s="54"/>
      <c r="AF11" s="54"/>
      <c r="AG11" s="54"/>
      <c r="AH11" s="120" t="s">
        <v>80</v>
      </c>
      <c r="AI11" s="120" t="s">
        <v>82</v>
      </c>
      <c r="AJ11" s="54"/>
      <c r="AK11" s="54"/>
      <c r="AL11" s="54"/>
      <c r="AM11" s="16"/>
      <c r="AN11" s="16"/>
      <c r="AO11" s="16"/>
      <c r="AP11" s="16"/>
      <c r="AQ11" s="16"/>
      <c r="AR11" s="16"/>
      <c r="AS11" s="16"/>
      <c r="AT11" s="16"/>
      <c r="AU11" s="16"/>
      <c r="AV11" s="16"/>
      <c r="AW11" s="16"/>
      <c r="AX11" s="16"/>
      <c r="AY11" s="46">
        <v>248</v>
      </c>
      <c r="AZ11" s="43">
        <v>4</v>
      </c>
      <c r="BA11" s="45">
        <v>248</v>
      </c>
      <c r="BB11" s="44">
        <v>10.6</v>
      </c>
      <c r="BC11" s="42">
        <v>3.7</v>
      </c>
      <c r="BD11" s="86"/>
      <c r="BG11" s="138"/>
    </row>
    <row r="12" spans="1:60" x14ac:dyDescent="0.2">
      <c r="A12" s="50">
        <f t="shared" si="3"/>
        <v>4</v>
      </c>
      <c r="B12" s="51">
        <v>8.6999999999999993</v>
      </c>
      <c r="C12" s="51">
        <v>14.2</v>
      </c>
      <c r="D12" s="51">
        <v>4</v>
      </c>
      <c r="E12" s="52">
        <f t="shared" si="0"/>
        <v>10.199999999999999</v>
      </c>
      <c r="F12" s="51">
        <v>0.3</v>
      </c>
      <c r="G12" s="51">
        <v>4.9000000000000004</v>
      </c>
      <c r="H12" s="51">
        <v>6.5</v>
      </c>
      <c r="I12" s="51">
        <v>7.4</v>
      </c>
      <c r="J12" s="51">
        <v>5.4</v>
      </c>
      <c r="K12" s="51">
        <v>0.8</v>
      </c>
      <c r="L12" s="53">
        <v>59</v>
      </c>
      <c r="M12" s="53">
        <v>84</v>
      </c>
      <c r="N12" s="53">
        <v>40</v>
      </c>
      <c r="O12" s="51">
        <v>856.4</v>
      </c>
      <c r="P12" s="51">
        <v>860.3</v>
      </c>
      <c r="Q12" s="51">
        <v>854.1</v>
      </c>
      <c r="R12" s="52">
        <f t="shared" si="1"/>
        <v>6.1999999999999318</v>
      </c>
      <c r="S12" s="51">
        <v>1008.6</v>
      </c>
      <c r="T12" s="51">
        <v>1012.1</v>
      </c>
      <c r="U12" s="51">
        <v>1005.1</v>
      </c>
      <c r="V12" s="52">
        <f t="shared" si="2"/>
        <v>7</v>
      </c>
      <c r="W12" s="53">
        <v>2</v>
      </c>
      <c r="X12" s="53">
        <v>10</v>
      </c>
      <c r="Y12" s="53">
        <v>2</v>
      </c>
      <c r="Z12" s="57">
        <v>7</v>
      </c>
      <c r="AA12" s="51">
        <v>0</v>
      </c>
      <c r="AB12" s="54">
        <v>3.25</v>
      </c>
      <c r="AC12" s="54"/>
      <c r="AD12" s="54"/>
      <c r="AE12" s="54"/>
      <c r="AF12" s="54"/>
      <c r="AG12" s="54"/>
      <c r="AH12" s="54"/>
      <c r="AI12" s="54"/>
      <c r="AJ12" s="54"/>
      <c r="AK12" s="54"/>
      <c r="AL12" s="54"/>
      <c r="AM12" s="17"/>
      <c r="AN12" s="16"/>
      <c r="AO12" s="16"/>
      <c r="AP12" s="16"/>
      <c r="AQ12" s="16"/>
      <c r="AR12" s="16"/>
      <c r="AS12" s="16"/>
      <c r="AT12" s="16"/>
      <c r="AU12" s="16"/>
      <c r="AV12" s="16"/>
      <c r="AW12" s="16"/>
      <c r="AX12" s="16"/>
      <c r="AY12" s="46">
        <v>248</v>
      </c>
      <c r="AZ12" s="43">
        <v>1.9</v>
      </c>
      <c r="BA12" s="45">
        <v>248</v>
      </c>
      <c r="BB12" s="84">
        <v>6.7</v>
      </c>
      <c r="BC12" s="42">
        <v>1.9</v>
      </c>
      <c r="BD12" s="86"/>
      <c r="BG12" s="138"/>
      <c r="BH12" s="138"/>
    </row>
    <row r="13" spans="1:60" x14ac:dyDescent="0.2">
      <c r="A13" s="50">
        <f t="shared" si="3"/>
        <v>5</v>
      </c>
      <c r="B13" s="51">
        <v>9.6999999999999993</v>
      </c>
      <c r="C13" s="51">
        <v>17.3</v>
      </c>
      <c r="D13" s="51">
        <v>3</v>
      </c>
      <c r="E13" s="52">
        <f t="shared" si="0"/>
        <v>14.3</v>
      </c>
      <c r="F13" s="51">
        <v>-0.5</v>
      </c>
      <c r="G13" s="51">
        <v>5.3</v>
      </c>
      <c r="H13" s="51">
        <v>6.5</v>
      </c>
      <c r="I13" s="51">
        <v>7.4</v>
      </c>
      <c r="J13" s="51">
        <v>5.3</v>
      </c>
      <c r="K13" s="51">
        <v>0.8</v>
      </c>
      <c r="L13" s="53">
        <v>59</v>
      </c>
      <c r="M13" s="53">
        <v>86</v>
      </c>
      <c r="N13" s="53">
        <v>29</v>
      </c>
      <c r="O13" s="51">
        <v>862.2</v>
      </c>
      <c r="P13" s="51">
        <v>864.2</v>
      </c>
      <c r="Q13" s="51">
        <v>860.6</v>
      </c>
      <c r="R13" s="52">
        <f t="shared" si="1"/>
        <v>3.6000000000000227</v>
      </c>
      <c r="S13" s="51">
        <v>1015</v>
      </c>
      <c r="T13" s="51">
        <v>1019.4</v>
      </c>
      <c r="U13" s="51">
        <v>1011.2</v>
      </c>
      <c r="V13" s="52">
        <f t="shared" si="2"/>
        <v>8.1999999999999318</v>
      </c>
      <c r="W13" s="53"/>
      <c r="X13" s="53">
        <v>10</v>
      </c>
      <c r="Y13" s="53">
        <v>2</v>
      </c>
      <c r="Z13" s="51">
        <v>10</v>
      </c>
      <c r="AA13" s="51">
        <v>0</v>
      </c>
      <c r="AB13" s="54">
        <v>2.46</v>
      </c>
      <c r="AC13" s="54"/>
      <c r="AD13" s="54"/>
      <c r="AE13" s="54"/>
      <c r="AF13" s="54"/>
      <c r="AG13" s="54"/>
      <c r="AH13" s="54"/>
      <c r="AI13" s="54"/>
      <c r="AJ13" s="120" t="s">
        <v>80</v>
      </c>
      <c r="AK13" s="54"/>
      <c r="AL13" s="54"/>
      <c r="AM13" s="16"/>
      <c r="AN13" s="16"/>
      <c r="AO13" s="16"/>
      <c r="AP13" s="16"/>
      <c r="AQ13" s="16"/>
      <c r="AR13" s="16"/>
      <c r="AS13" s="16"/>
      <c r="AT13" s="16"/>
      <c r="AU13" s="16"/>
      <c r="AV13" s="16"/>
      <c r="AW13" s="16"/>
      <c r="AX13" s="16"/>
      <c r="AY13" s="46">
        <v>270</v>
      </c>
      <c r="AZ13" s="43">
        <v>1.1000000000000001</v>
      </c>
      <c r="BA13" s="45">
        <v>270</v>
      </c>
      <c r="BB13" s="44">
        <v>3.9</v>
      </c>
      <c r="BC13" s="42">
        <v>1</v>
      </c>
      <c r="BD13" s="86"/>
      <c r="BG13" s="138"/>
      <c r="BH13" s="138"/>
    </row>
    <row r="14" spans="1:60" x14ac:dyDescent="0.2">
      <c r="A14" s="50">
        <f t="shared" si="3"/>
        <v>6</v>
      </c>
      <c r="B14" s="51">
        <v>11.5</v>
      </c>
      <c r="C14" s="51">
        <v>23.3</v>
      </c>
      <c r="D14" s="51">
        <v>1.6</v>
      </c>
      <c r="E14" s="52">
        <f t="shared" si="0"/>
        <v>21.7</v>
      </c>
      <c r="F14" s="51">
        <v>-0.4</v>
      </c>
      <c r="G14" s="51">
        <v>6.3</v>
      </c>
      <c r="H14" s="51">
        <v>6.2</v>
      </c>
      <c r="I14" s="51">
        <v>7.1</v>
      </c>
      <c r="J14" s="51">
        <v>3.7</v>
      </c>
      <c r="K14" s="51">
        <v>0.1</v>
      </c>
      <c r="L14" s="53">
        <v>49</v>
      </c>
      <c r="M14" s="53">
        <v>85</v>
      </c>
      <c r="N14" s="53">
        <v>14</v>
      </c>
      <c r="O14" s="51">
        <v>860.6</v>
      </c>
      <c r="P14" s="51">
        <v>862.9</v>
      </c>
      <c r="Q14" s="51">
        <v>858.1</v>
      </c>
      <c r="R14" s="52">
        <f t="shared" si="1"/>
        <v>4.7999999999999545</v>
      </c>
      <c r="S14" s="51">
        <v>1012.3</v>
      </c>
      <c r="T14" s="51">
        <v>1017.4</v>
      </c>
      <c r="U14" s="51">
        <v>1006.8</v>
      </c>
      <c r="V14" s="52">
        <f t="shared" si="2"/>
        <v>10.600000000000023</v>
      </c>
      <c r="W14" s="53"/>
      <c r="X14" s="53">
        <v>10</v>
      </c>
      <c r="Y14" s="53">
        <v>2</v>
      </c>
      <c r="Z14" s="57">
        <v>10.1</v>
      </c>
      <c r="AA14" s="51">
        <v>0</v>
      </c>
      <c r="AB14" s="54">
        <v>3.64</v>
      </c>
      <c r="AC14" s="54"/>
      <c r="AD14" s="54"/>
      <c r="AE14" s="54"/>
      <c r="AF14" s="54"/>
      <c r="AG14" s="54"/>
      <c r="AH14" s="54"/>
      <c r="AI14" s="54"/>
      <c r="AJ14" s="54"/>
      <c r="AK14" s="54"/>
      <c r="AL14" s="54"/>
      <c r="AM14" s="16"/>
      <c r="AN14" s="16"/>
      <c r="AO14" s="16"/>
      <c r="AP14" s="16"/>
      <c r="AQ14" s="16"/>
      <c r="AR14" s="16"/>
      <c r="AS14" s="16"/>
      <c r="AT14" s="16"/>
      <c r="AU14" s="16"/>
      <c r="AV14" s="16"/>
      <c r="AW14" s="16"/>
      <c r="AX14" s="16"/>
      <c r="AY14" s="46">
        <v>23</v>
      </c>
      <c r="AZ14" s="43">
        <v>1.7</v>
      </c>
      <c r="BA14" s="45">
        <v>23</v>
      </c>
      <c r="BB14" s="44">
        <v>7.6</v>
      </c>
      <c r="BC14" s="42">
        <v>1.7</v>
      </c>
      <c r="BD14" s="87"/>
      <c r="BG14" s="138"/>
      <c r="BH14" s="138"/>
    </row>
    <row r="15" spans="1:60" x14ac:dyDescent="0.2">
      <c r="A15" s="50">
        <f t="shared" si="3"/>
        <v>7</v>
      </c>
      <c r="B15" s="51">
        <v>14.6</v>
      </c>
      <c r="C15" s="51">
        <v>23.9</v>
      </c>
      <c r="D15" s="51">
        <v>3</v>
      </c>
      <c r="E15" s="52">
        <f t="shared" si="0"/>
        <v>20.9</v>
      </c>
      <c r="F15" s="51">
        <v>2</v>
      </c>
      <c r="G15" s="51">
        <v>6.1</v>
      </c>
      <c r="H15" s="51">
        <v>3.6</v>
      </c>
      <c r="I15" s="51">
        <v>4.8</v>
      </c>
      <c r="J15" s="51">
        <v>2.5</v>
      </c>
      <c r="K15" s="51">
        <v>-6.6</v>
      </c>
      <c r="L15" s="53">
        <v>22</v>
      </c>
      <c r="M15" s="53">
        <v>43</v>
      </c>
      <c r="N15" s="53">
        <v>8</v>
      </c>
      <c r="O15" s="51">
        <v>854.3</v>
      </c>
      <c r="P15" s="51">
        <v>857.4</v>
      </c>
      <c r="Q15" s="51">
        <v>850.7</v>
      </c>
      <c r="R15" s="52">
        <f t="shared" si="1"/>
        <v>6.6999999999999318</v>
      </c>
      <c r="S15" s="51">
        <v>1003.5</v>
      </c>
      <c r="T15" s="51">
        <v>1010</v>
      </c>
      <c r="U15" s="51">
        <v>997</v>
      </c>
      <c r="V15" s="52">
        <f t="shared" si="2"/>
        <v>13</v>
      </c>
      <c r="W15" s="53"/>
      <c r="X15" s="53">
        <v>10</v>
      </c>
      <c r="Y15" s="53">
        <v>2</v>
      </c>
      <c r="Z15" s="51">
        <v>10.1</v>
      </c>
      <c r="AA15" s="51">
        <v>0</v>
      </c>
      <c r="AB15" s="54">
        <v>4.8899999999999997</v>
      </c>
      <c r="AC15" s="54"/>
      <c r="AD15" s="54"/>
      <c r="AE15" s="54"/>
      <c r="AF15" s="54"/>
      <c r="AG15" s="54"/>
      <c r="AH15" s="54"/>
      <c r="AI15" s="54"/>
      <c r="AJ15" s="54"/>
      <c r="AK15" s="54"/>
      <c r="AL15" s="54"/>
      <c r="AM15" s="16"/>
      <c r="AN15" s="16"/>
      <c r="AO15" s="16"/>
      <c r="AP15" s="16"/>
      <c r="AQ15" s="16"/>
      <c r="AR15" s="16"/>
      <c r="AS15" s="16"/>
      <c r="AT15" s="16"/>
      <c r="AU15" s="16"/>
      <c r="AV15" s="16"/>
      <c r="AW15" s="16"/>
      <c r="AX15" s="16"/>
      <c r="AY15" s="46">
        <v>248</v>
      </c>
      <c r="AZ15" s="73">
        <v>4.3</v>
      </c>
      <c r="BA15" s="45">
        <v>248</v>
      </c>
      <c r="BB15" s="44">
        <v>15.1</v>
      </c>
      <c r="BC15" s="42">
        <v>4.3</v>
      </c>
      <c r="BD15" s="46"/>
      <c r="BG15" s="138"/>
      <c r="BH15" s="138"/>
    </row>
    <row r="16" spans="1:60" x14ac:dyDescent="0.2">
      <c r="A16" s="50">
        <v>8</v>
      </c>
      <c r="B16" s="51">
        <v>9.1999999999999993</v>
      </c>
      <c r="C16" s="51">
        <v>13.3</v>
      </c>
      <c r="D16" s="51">
        <v>4.4000000000000004</v>
      </c>
      <c r="E16" s="52">
        <f t="shared" si="0"/>
        <v>8.9</v>
      </c>
      <c r="F16" s="51">
        <v>0.8</v>
      </c>
      <c r="G16" s="51">
        <v>4.5</v>
      </c>
      <c r="H16" s="51">
        <v>5.8</v>
      </c>
      <c r="I16" s="51">
        <v>6.7</v>
      </c>
      <c r="J16" s="51">
        <v>3.7</v>
      </c>
      <c r="K16" s="51">
        <v>-0.8</v>
      </c>
      <c r="L16" s="53">
        <v>51</v>
      </c>
      <c r="M16" s="53">
        <v>74</v>
      </c>
      <c r="N16" s="53">
        <v>25</v>
      </c>
      <c r="O16" s="51">
        <v>856.4</v>
      </c>
      <c r="P16" s="51">
        <v>859.4</v>
      </c>
      <c r="Q16" s="51">
        <v>854</v>
      </c>
      <c r="R16" s="52">
        <f t="shared" si="1"/>
        <v>5.3999999999999773</v>
      </c>
      <c r="S16" s="51">
        <v>1006.8</v>
      </c>
      <c r="T16" s="51">
        <v>1011</v>
      </c>
      <c r="U16" s="51">
        <v>999.8</v>
      </c>
      <c r="V16" s="52">
        <f t="shared" si="2"/>
        <v>11.200000000000045</v>
      </c>
      <c r="W16" s="53">
        <v>1</v>
      </c>
      <c r="X16" s="53">
        <v>10</v>
      </c>
      <c r="Y16" s="53">
        <v>2</v>
      </c>
      <c r="Z16" s="51">
        <v>8.5</v>
      </c>
      <c r="AA16" s="51">
        <v>0</v>
      </c>
      <c r="AB16" s="54">
        <v>4.83</v>
      </c>
      <c r="AC16" s="54"/>
      <c r="AD16" s="54"/>
      <c r="AE16" s="54"/>
      <c r="AF16" s="54"/>
      <c r="AG16" s="54"/>
      <c r="AH16" s="54"/>
      <c r="AI16" s="54"/>
      <c r="AJ16" s="120" t="s">
        <v>80</v>
      </c>
      <c r="AK16" s="54"/>
      <c r="AL16" s="54"/>
      <c r="AM16" s="17"/>
      <c r="AN16" s="16"/>
      <c r="AO16" s="16"/>
      <c r="AP16" s="16"/>
      <c r="AQ16" s="16"/>
      <c r="AR16" s="16"/>
      <c r="AS16" s="16"/>
      <c r="AT16" s="16"/>
      <c r="AU16" s="16"/>
      <c r="AV16" s="16"/>
      <c r="AW16" s="16"/>
      <c r="AX16" s="16"/>
      <c r="AY16" s="46">
        <v>23</v>
      </c>
      <c r="AZ16" s="73">
        <v>2.6</v>
      </c>
      <c r="BA16" s="45">
        <v>248</v>
      </c>
      <c r="BB16" s="44">
        <v>7.6</v>
      </c>
      <c r="BC16" s="42">
        <v>2.7</v>
      </c>
      <c r="BD16" s="46"/>
      <c r="BG16" s="138"/>
      <c r="BH16" s="138"/>
    </row>
    <row r="17" spans="1:60" x14ac:dyDescent="0.2">
      <c r="A17" s="50">
        <f>A16+1</f>
        <v>9</v>
      </c>
      <c r="B17" s="51">
        <v>8.9</v>
      </c>
      <c r="C17" s="115">
        <v>16.399999999999999</v>
      </c>
      <c r="D17" s="115">
        <v>-0.2</v>
      </c>
      <c r="E17" s="116">
        <f t="shared" si="0"/>
        <v>16.599999999999998</v>
      </c>
      <c r="F17" s="115">
        <v>-1.7</v>
      </c>
      <c r="G17" s="51">
        <v>4.7</v>
      </c>
      <c r="H17" s="51">
        <v>6.2</v>
      </c>
      <c r="I17" s="51">
        <v>7.2</v>
      </c>
      <c r="J17" s="51">
        <v>5.2</v>
      </c>
      <c r="K17" s="51">
        <v>0.3</v>
      </c>
      <c r="L17" s="53">
        <v>58</v>
      </c>
      <c r="M17" s="53">
        <v>92</v>
      </c>
      <c r="N17" s="53">
        <v>34</v>
      </c>
      <c r="O17" s="51">
        <v>860.5</v>
      </c>
      <c r="P17" s="51">
        <v>863.5</v>
      </c>
      <c r="Q17" s="51">
        <v>858.2</v>
      </c>
      <c r="R17" s="52">
        <f t="shared" si="1"/>
        <v>5.2999999999999545</v>
      </c>
      <c r="S17" s="51">
        <v>1013.6</v>
      </c>
      <c r="T17" s="51">
        <v>1019.4</v>
      </c>
      <c r="U17" s="51">
        <v>1009.2</v>
      </c>
      <c r="V17" s="52">
        <f t="shared" si="2"/>
        <v>10.199999999999932</v>
      </c>
      <c r="W17" s="53">
        <v>4</v>
      </c>
      <c r="X17" s="53">
        <v>10</v>
      </c>
      <c r="Y17" s="53">
        <v>2</v>
      </c>
      <c r="Z17" s="51">
        <v>7.8</v>
      </c>
      <c r="AA17" s="51">
        <v>0</v>
      </c>
      <c r="AB17" s="54">
        <v>1.92</v>
      </c>
      <c r="AC17" s="54"/>
      <c r="AD17" s="54"/>
      <c r="AE17" s="54"/>
      <c r="AF17" s="54"/>
      <c r="AG17" s="54"/>
      <c r="AH17" s="54"/>
      <c r="AI17" s="54"/>
      <c r="AJ17" s="120" t="s">
        <v>80</v>
      </c>
      <c r="AK17" s="120" t="s">
        <v>80</v>
      </c>
      <c r="AL17" s="120" t="s">
        <v>80</v>
      </c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9">
        <v>158</v>
      </c>
      <c r="AZ17" s="43">
        <v>1.3</v>
      </c>
      <c r="BA17" s="45">
        <v>158</v>
      </c>
      <c r="BB17" s="73">
        <v>8.4</v>
      </c>
      <c r="BC17" s="43">
        <v>1.2</v>
      </c>
      <c r="BD17" s="46"/>
      <c r="BG17" s="138"/>
      <c r="BH17" s="138"/>
    </row>
    <row r="18" spans="1:60" s="114" customFormat="1" x14ac:dyDescent="0.2">
      <c r="A18" s="156">
        <f>A17+1</f>
        <v>10</v>
      </c>
      <c r="B18" s="155">
        <v>11.9</v>
      </c>
      <c r="C18" s="155">
        <v>15.7</v>
      </c>
      <c r="D18" s="155">
        <v>6.7</v>
      </c>
      <c r="E18" s="142">
        <f t="shared" si="0"/>
        <v>9</v>
      </c>
      <c r="F18" s="155">
        <v>6</v>
      </c>
      <c r="G18" s="155">
        <v>6.8</v>
      </c>
      <c r="H18" s="155">
        <v>7</v>
      </c>
      <c r="I18" s="155">
        <v>8.1</v>
      </c>
      <c r="J18" s="155">
        <v>6</v>
      </c>
      <c r="K18" s="155">
        <v>1.8</v>
      </c>
      <c r="L18" s="157">
        <v>52</v>
      </c>
      <c r="M18" s="157">
        <v>81</v>
      </c>
      <c r="N18" s="157">
        <v>37</v>
      </c>
      <c r="O18" s="155">
        <v>857.2</v>
      </c>
      <c r="P18" s="155">
        <v>859.2</v>
      </c>
      <c r="Q18" s="155">
        <v>854.8</v>
      </c>
      <c r="R18" s="142">
        <f t="shared" si="1"/>
        <v>4.4000000000000909</v>
      </c>
      <c r="S18" s="155">
        <v>1007.5</v>
      </c>
      <c r="T18" s="155">
        <v>1011</v>
      </c>
      <c r="U18" s="155">
        <v>1003.8</v>
      </c>
      <c r="V18" s="142">
        <f t="shared" si="2"/>
        <v>7.2000000000000455</v>
      </c>
      <c r="W18" s="157">
        <v>8</v>
      </c>
      <c r="X18" s="53">
        <v>10</v>
      </c>
      <c r="Y18" s="53">
        <v>2</v>
      </c>
      <c r="Z18" s="155">
        <v>0</v>
      </c>
      <c r="AA18" s="155">
        <v>0</v>
      </c>
      <c r="AB18" s="158">
        <v>2.57</v>
      </c>
      <c r="AC18" s="158"/>
      <c r="AD18" s="158"/>
      <c r="AE18" s="158"/>
      <c r="AF18" s="158"/>
      <c r="AG18" s="158"/>
      <c r="AH18" s="158"/>
      <c r="AI18" s="158"/>
      <c r="AJ18" s="158"/>
      <c r="AK18" s="158"/>
      <c r="AL18" s="158"/>
      <c r="AM18" s="159"/>
      <c r="AN18" s="160"/>
      <c r="AO18" s="160"/>
      <c r="AP18" s="160"/>
      <c r="AQ18" s="160"/>
      <c r="AR18" s="160"/>
      <c r="AS18" s="160"/>
      <c r="AT18" s="160"/>
      <c r="AU18" s="160"/>
      <c r="AV18" s="160"/>
      <c r="AW18" s="160"/>
      <c r="AX18" s="159"/>
      <c r="AY18" s="161">
        <v>180</v>
      </c>
      <c r="AZ18" s="162">
        <v>2.2000000000000002</v>
      </c>
      <c r="BA18" s="163">
        <v>248</v>
      </c>
      <c r="BB18" s="164">
        <v>10.1</v>
      </c>
      <c r="BC18" s="162">
        <v>2.2000000000000002</v>
      </c>
      <c r="BD18" s="113"/>
      <c r="BE18" s="117"/>
      <c r="BG18" s="139"/>
      <c r="BH18" s="139"/>
    </row>
    <row r="19" spans="1:60" x14ac:dyDescent="0.2">
      <c r="A19" s="50">
        <f>A18+1</f>
        <v>11</v>
      </c>
      <c r="B19" s="51">
        <v>8.8000000000000007</v>
      </c>
      <c r="C19" s="51">
        <v>14.4</v>
      </c>
      <c r="D19" s="51">
        <v>4</v>
      </c>
      <c r="E19" s="52">
        <f t="shared" si="0"/>
        <v>10.4</v>
      </c>
      <c r="F19" s="51">
        <v>4.5</v>
      </c>
      <c r="G19" s="51">
        <v>4.2</v>
      </c>
      <c r="H19" s="51">
        <v>5.6</v>
      </c>
      <c r="I19" s="51">
        <v>8</v>
      </c>
      <c r="J19" s="51">
        <v>3.7</v>
      </c>
      <c r="K19" s="51">
        <v>-1.2</v>
      </c>
      <c r="L19" s="53">
        <v>51</v>
      </c>
      <c r="M19" s="53">
        <v>87</v>
      </c>
      <c r="N19" s="53">
        <v>31</v>
      </c>
      <c r="O19" s="51">
        <v>858.6</v>
      </c>
      <c r="P19" s="51">
        <v>862.5</v>
      </c>
      <c r="Q19" s="51">
        <v>855.7</v>
      </c>
      <c r="R19" s="52">
        <f t="shared" si="1"/>
        <v>6.7999999999999545</v>
      </c>
      <c r="S19" s="51">
        <v>1010.1</v>
      </c>
      <c r="T19" s="51">
        <v>1015</v>
      </c>
      <c r="U19" s="51">
        <v>1004.6</v>
      </c>
      <c r="V19" s="52">
        <f t="shared" si="2"/>
        <v>10.399999999999977</v>
      </c>
      <c r="W19" s="53">
        <v>4</v>
      </c>
      <c r="X19" s="53">
        <v>10</v>
      </c>
      <c r="Y19" s="53">
        <v>2</v>
      </c>
      <c r="Z19" s="51">
        <v>8.1999999999999993</v>
      </c>
      <c r="AA19" s="51">
        <v>0</v>
      </c>
      <c r="AB19" s="54">
        <v>3.9</v>
      </c>
      <c r="AC19" s="54"/>
      <c r="AD19" s="54"/>
      <c r="AE19" s="54"/>
      <c r="AF19" s="54"/>
      <c r="AG19" s="54"/>
      <c r="AH19" s="54"/>
      <c r="AI19" s="54"/>
      <c r="AJ19" s="54"/>
      <c r="AK19" s="54"/>
      <c r="AL19" s="54"/>
      <c r="AM19" s="16"/>
      <c r="AN19" s="16"/>
      <c r="AO19" s="16"/>
      <c r="AP19" s="16"/>
      <c r="AQ19" s="16"/>
      <c r="AR19" s="16"/>
      <c r="AS19" s="16"/>
      <c r="AT19" s="16"/>
      <c r="AU19" s="16"/>
      <c r="AV19" s="16"/>
      <c r="AW19" s="16"/>
      <c r="AX19" s="16"/>
      <c r="AY19" s="168">
        <v>293</v>
      </c>
      <c r="AZ19" s="43">
        <v>2.9</v>
      </c>
      <c r="BA19" s="45">
        <v>293</v>
      </c>
      <c r="BB19" s="44">
        <v>11.2</v>
      </c>
      <c r="BC19" s="43">
        <v>2.8</v>
      </c>
      <c r="BD19" s="46"/>
      <c r="BG19" s="138"/>
      <c r="BH19" s="138"/>
    </row>
    <row r="20" spans="1:60" x14ac:dyDescent="0.2">
      <c r="A20" s="55">
        <v>12</v>
      </c>
      <c r="B20" s="51">
        <v>8.4</v>
      </c>
      <c r="C20" s="51">
        <v>16.399999999999999</v>
      </c>
      <c r="D20" s="51">
        <v>1</v>
      </c>
      <c r="E20" s="52">
        <f t="shared" si="0"/>
        <v>15.399999999999999</v>
      </c>
      <c r="F20" s="51">
        <v>-1.8</v>
      </c>
      <c r="G20" s="51">
        <v>3.4</v>
      </c>
      <c r="H20" s="51">
        <v>5</v>
      </c>
      <c r="I20" s="51">
        <v>5.6</v>
      </c>
      <c r="J20" s="51">
        <v>3.2</v>
      </c>
      <c r="K20" s="51">
        <v>-2.2000000000000002</v>
      </c>
      <c r="L20" s="53">
        <v>50</v>
      </c>
      <c r="M20" s="53">
        <v>77</v>
      </c>
      <c r="N20" s="53">
        <v>18</v>
      </c>
      <c r="O20" s="51">
        <v>863</v>
      </c>
      <c r="P20" s="51">
        <v>865.3</v>
      </c>
      <c r="Q20" s="51">
        <v>861.2</v>
      </c>
      <c r="R20" s="52">
        <f t="shared" si="1"/>
        <v>4.0999999999999091</v>
      </c>
      <c r="S20" s="51">
        <v>1016.6</v>
      </c>
      <c r="T20" s="51">
        <v>1022</v>
      </c>
      <c r="U20" s="51">
        <v>1012.4</v>
      </c>
      <c r="V20" s="52">
        <f t="shared" si="2"/>
        <v>9.6000000000000227</v>
      </c>
      <c r="W20" s="53">
        <v>1</v>
      </c>
      <c r="X20" s="53">
        <v>10</v>
      </c>
      <c r="Y20" s="53">
        <v>2</v>
      </c>
      <c r="Z20" s="51">
        <v>9.8000000000000007</v>
      </c>
      <c r="AA20" s="51">
        <v>0</v>
      </c>
      <c r="AB20" s="54">
        <v>3.94</v>
      </c>
      <c r="AC20" s="54"/>
      <c r="AD20" s="54"/>
      <c r="AE20" s="54"/>
      <c r="AF20" s="54"/>
      <c r="AG20" s="54"/>
      <c r="AH20" s="54"/>
      <c r="AI20" s="54"/>
      <c r="AJ20" s="54"/>
      <c r="AK20" s="54"/>
      <c r="AL20" s="54"/>
      <c r="AM20" s="16"/>
      <c r="AN20" s="16"/>
      <c r="AO20" s="16"/>
      <c r="AP20" s="16"/>
      <c r="AQ20" s="16"/>
      <c r="AR20" s="16"/>
      <c r="AS20" s="16"/>
      <c r="AT20" s="16"/>
      <c r="AU20" s="16"/>
      <c r="AV20" s="16"/>
      <c r="AW20" s="16"/>
      <c r="AX20" s="16"/>
      <c r="AY20" s="119" t="s">
        <v>83</v>
      </c>
      <c r="AZ20" s="43">
        <v>0</v>
      </c>
      <c r="BA20" s="45">
        <v>68</v>
      </c>
      <c r="BB20" s="44">
        <v>5.6</v>
      </c>
      <c r="BC20" s="43">
        <v>1</v>
      </c>
      <c r="BD20" s="46"/>
      <c r="BG20" s="138"/>
      <c r="BH20" s="138"/>
    </row>
    <row r="21" spans="1:60" x14ac:dyDescent="0.2">
      <c r="A21" s="55">
        <v>13</v>
      </c>
      <c r="B21" s="51">
        <v>10.8</v>
      </c>
      <c r="C21" s="51">
        <v>19.899999999999999</v>
      </c>
      <c r="D21" s="51">
        <v>0.4</v>
      </c>
      <c r="E21" s="52">
        <f t="shared" si="0"/>
        <v>19.5</v>
      </c>
      <c r="F21" s="51">
        <v>-1.5</v>
      </c>
      <c r="G21" s="51">
        <v>5.6</v>
      </c>
      <c r="H21" s="51">
        <v>5.5</v>
      </c>
      <c r="I21" s="51">
        <v>6</v>
      </c>
      <c r="J21" s="51">
        <v>5.0999999999999996</v>
      </c>
      <c r="K21" s="51">
        <v>-1.2</v>
      </c>
      <c r="L21" s="53">
        <v>44</v>
      </c>
      <c r="M21" s="53">
        <v>80</v>
      </c>
      <c r="N21" s="53">
        <v>24</v>
      </c>
      <c r="O21" s="51">
        <v>861.1</v>
      </c>
      <c r="P21" s="51">
        <v>863.6</v>
      </c>
      <c r="Q21" s="51">
        <v>859</v>
      </c>
      <c r="R21" s="52">
        <f t="shared" si="1"/>
        <v>4.6000000000000227</v>
      </c>
      <c r="S21" s="51">
        <v>1013.6</v>
      </c>
      <c r="T21" s="51">
        <v>1019</v>
      </c>
      <c r="U21" s="51">
        <v>1008.2</v>
      </c>
      <c r="V21" s="52">
        <f t="shared" si="2"/>
        <v>10.799999999999955</v>
      </c>
      <c r="W21" s="53">
        <v>5</v>
      </c>
      <c r="X21" s="53">
        <v>10</v>
      </c>
      <c r="Y21" s="53">
        <v>2</v>
      </c>
      <c r="Z21" s="51">
        <v>9</v>
      </c>
      <c r="AA21" s="51">
        <v>0</v>
      </c>
      <c r="AB21" s="54">
        <v>4.47</v>
      </c>
      <c r="AC21" s="54"/>
      <c r="AD21" s="54"/>
      <c r="AE21" s="54"/>
      <c r="AF21" s="54"/>
      <c r="AG21" s="54"/>
      <c r="AH21" s="54"/>
      <c r="AI21" s="111"/>
      <c r="AJ21" s="54"/>
      <c r="AK21" s="54"/>
      <c r="AL21" s="54"/>
      <c r="AM21" s="16"/>
      <c r="AN21" s="17"/>
      <c r="AO21" s="16"/>
      <c r="AP21" s="16"/>
      <c r="AQ21" s="16"/>
      <c r="AR21" s="16"/>
      <c r="AS21" s="16"/>
      <c r="AT21" s="16"/>
      <c r="AU21" s="16"/>
      <c r="AV21" s="16"/>
      <c r="AW21" s="17"/>
      <c r="AX21" s="17"/>
      <c r="AY21" s="168">
        <v>68</v>
      </c>
      <c r="AZ21" s="43">
        <v>1.1000000000000001</v>
      </c>
      <c r="BA21" s="45">
        <v>68</v>
      </c>
      <c r="BB21" s="44">
        <v>3.6</v>
      </c>
      <c r="BC21" s="43">
        <v>1</v>
      </c>
      <c r="BD21" s="46"/>
      <c r="BG21" s="138"/>
      <c r="BH21" s="138"/>
    </row>
    <row r="22" spans="1:60" x14ac:dyDescent="0.2">
      <c r="A22" s="55">
        <v>14</v>
      </c>
      <c r="B22" s="51">
        <v>10.7</v>
      </c>
      <c r="C22" s="51">
        <v>18.399999999999999</v>
      </c>
      <c r="D22" s="51">
        <v>2.5</v>
      </c>
      <c r="E22" s="52">
        <f t="shared" si="0"/>
        <v>15.899999999999999</v>
      </c>
      <c r="F22" s="51">
        <v>0</v>
      </c>
      <c r="G22" s="51">
        <v>5.5</v>
      </c>
      <c r="H22" s="51">
        <v>5.5</v>
      </c>
      <c r="I22" s="51">
        <v>6.8</v>
      </c>
      <c r="J22" s="51">
        <v>4.9000000000000004</v>
      </c>
      <c r="K22" s="51">
        <v>-1.3</v>
      </c>
      <c r="L22" s="53">
        <v>45</v>
      </c>
      <c r="M22" s="53">
        <v>86</v>
      </c>
      <c r="N22" s="53">
        <v>24</v>
      </c>
      <c r="O22" s="51">
        <v>860.7</v>
      </c>
      <c r="P22" s="51">
        <v>862.1</v>
      </c>
      <c r="Q22" s="51">
        <v>859.4</v>
      </c>
      <c r="R22" s="52">
        <f t="shared" si="1"/>
        <v>2.7000000000000455</v>
      </c>
      <c r="S22" s="51">
        <v>1012.8</v>
      </c>
      <c r="T22" s="51">
        <v>1016.7</v>
      </c>
      <c r="U22" s="51">
        <v>1009.5</v>
      </c>
      <c r="V22" s="52">
        <f t="shared" si="2"/>
        <v>7.2000000000000455</v>
      </c>
      <c r="W22" s="53">
        <v>0</v>
      </c>
      <c r="X22" s="53">
        <v>10</v>
      </c>
      <c r="Y22" s="53">
        <v>2</v>
      </c>
      <c r="Z22" s="51">
        <v>10.1</v>
      </c>
      <c r="AA22" s="51">
        <v>0</v>
      </c>
      <c r="AB22" s="54">
        <v>2.48</v>
      </c>
      <c r="AC22" s="54"/>
      <c r="AD22" s="54"/>
      <c r="AE22" s="54"/>
      <c r="AF22" s="54"/>
      <c r="AG22" s="54"/>
      <c r="AH22" s="54"/>
      <c r="AI22" s="54"/>
      <c r="AJ22" s="54"/>
      <c r="AK22" s="54"/>
      <c r="AL22" s="54"/>
      <c r="AM22" s="16"/>
      <c r="AN22" s="17"/>
      <c r="AO22" s="16"/>
      <c r="AP22" s="16"/>
      <c r="AQ22" s="16"/>
      <c r="AR22" s="16"/>
      <c r="AS22" s="16"/>
      <c r="AT22" s="16"/>
      <c r="AU22" s="16"/>
      <c r="AV22" s="16"/>
      <c r="AW22" s="16"/>
      <c r="AX22" s="16"/>
      <c r="AY22" s="168">
        <v>68</v>
      </c>
      <c r="AZ22" s="43">
        <v>1.3</v>
      </c>
      <c r="BA22" s="45">
        <v>68</v>
      </c>
      <c r="BB22" s="44">
        <v>6.7</v>
      </c>
      <c r="BC22" s="43">
        <v>1.5</v>
      </c>
      <c r="BD22" s="46"/>
      <c r="BG22" s="138"/>
      <c r="BH22" s="138"/>
    </row>
    <row r="23" spans="1:60" x14ac:dyDescent="0.2">
      <c r="A23" s="55">
        <v>15</v>
      </c>
      <c r="B23" s="51">
        <v>7.1</v>
      </c>
      <c r="C23" s="51">
        <v>13</v>
      </c>
      <c r="D23" s="51">
        <v>1</v>
      </c>
      <c r="E23" s="52">
        <f t="shared" si="0"/>
        <v>12</v>
      </c>
      <c r="F23" s="51">
        <v>0</v>
      </c>
      <c r="G23" s="51">
        <v>3.3</v>
      </c>
      <c r="H23" s="51">
        <v>5.5</v>
      </c>
      <c r="I23" s="51">
        <v>6</v>
      </c>
      <c r="J23" s="51">
        <v>4.8</v>
      </c>
      <c r="K23" s="51">
        <v>-1.2</v>
      </c>
      <c r="L23" s="53">
        <v>56</v>
      </c>
      <c r="M23" s="53">
        <v>82</v>
      </c>
      <c r="N23" s="53">
        <v>38</v>
      </c>
      <c r="O23" s="51">
        <v>864.4</v>
      </c>
      <c r="P23" s="51">
        <v>867.2</v>
      </c>
      <c r="Q23" s="51">
        <v>861.7</v>
      </c>
      <c r="R23" s="52">
        <f t="shared" si="1"/>
        <v>5.5</v>
      </c>
      <c r="S23" s="51">
        <v>1018</v>
      </c>
      <c r="T23" s="51">
        <v>1023.2</v>
      </c>
      <c r="U23" s="51">
        <v>1013.8</v>
      </c>
      <c r="V23" s="52">
        <f t="shared" si="2"/>
        <v>9.4000000000000909</v>
      </c>
      <c r="W23" s="53">
        <v>0</v>
      </c>
      <c r="X23" s="53">
        <v>10</v>
      </c>
      <c r="Y23" s="53">
        <v>2</v>
      </c>
      <c r="Z23" s="51">
        <v>10.1</v>
      </c>
      <c r="AA23" s="51">
        <v>0</v>
      </c>
      <c r="AB23" s="54">
        <v>2.97</v>
      </c>
      <c r="AC23" s="54"/>
      <c r="AD23" s="54"/>
      <c r="AE23" s="54"/>
      <c r="AF23" s="54"/>
      <c r="AG23" s="54"/>
      <c r="AH23" s="54"/>
      <c r="AI23" s="54"/>
      <c r="AJ23" s="54"/>
      <c r="AK23" s="54"/>
      <c r="AL23" s="54"/>
      <c r="AM23" s="16"/>
      <c r="AN23" s="17"/>
      <c r="AO23" s="16"/>
      <c r="AP23" s="16"/>
      <c r="AQ23" s="16"/>
      <c r="AR23" s="16"/>
      <c r="AS23" s="16"/>
      <c r="AT23" s="16"/>
      <c r="AU23" s="16"/>
      <c r="AV23" s="16"/>
      <c r="AW23" s="16"/>
      <c r="AX23" s="16"/>
      <c r="AY23" s="168">
        <v>68</v>
      </c>
      <c r="AZ23" s="43">
        <v>1.7</v>
      </c>
      <c r="BA23" s="45">
        <v>45</v>
      </c>
      <c r="BB23" s="44">
        <v>5.6</v>
      </c>
      <c r="BC23" s="43">
        <v>1.8</v>
      </c>
      <c r="BD23" s="46"/>
      <c r="BG23" s="138"/>
      <c r="BH23" s="138"/>
    </row>
    <row r="24" spans="1:60" x14ac:dyDescent="0.2">
      <c r="A24" s="55">
        <v>16</v>
      </c>
      <c r="B24" s="51">
        <v>8.4</v>
      </c>
      <c r="C24" s="51">
        <v>16.399999999999999</v>
      </c>
      <c r="D24" s="51">
        <v>-0.5</v>
      </c>
      <c r="E24" s="52">
        <f t="shared" si="0"/>
        <v>16.899999999999999</v>
      </c>
      <c r="F24" s="51">
        <v>-2.4</v>
      </c>
      <c r="G24" s="51">
        <v>4.0999999999999996</v>
      </c>
      <c r="H24" s="51">
        <v>5.6</v>
      </c>
      <c r="I24" s="51">
        <v>6.5</v>
      </c>
      <c r="J24" s="51">
        <v>4.5</v>
      </c>
      <c r="K24" s="51">
        <v>-1</v>
      </c>
      <c r="L24" s="53">
        <v>54</v>
      </c>
      <c r="M24" s="53">
        <v>79</v>
      </c>
      <c r="N24" s="53">
        <v>33</v>
      </c>
      <c r="O24" s="51">
        <v>863.2</v>
      </c>
      <c r="P24" s="51">
        <v>864.7</v>
      </c>
      <c r="Q24" s="51">
        <v>860.8</v>
      </c>
      <c r="R24" s="52">
        <f t="shared" si="1"/>
        <v>3.9000000000000909</v>
      </c>
      <c r="S24" s="51">
        <v>1016.9</v>
      </c>
      <c r="T24" s="51">
        <v>1012.4</v>
      </c>
      <c r="U24" s="51">
        <v>1012.7</v>
      </c>
      <c r="V24" s="52">
        <f t="shared" si="2"/>
        <v>-0.30000000000006821</v>
      </c>
      <c r="W24" s="53">
        <v>0</v>
      </c>
      <c r="X24" s="53">
        <v>10</v>
      </c>
      <c r="Y24" s="53">
        <v>2</v>
      </c>
      <c r="Z24" s="51">
        <v>10.1</v>
      </c>
      <c r="AA24" s="51">
        <v>0</v>
      </c>
      <c r="AB24" s="54">
        <v>3.41</v>
      </c>
      <c r="AC24" s="54"/>
      <c r="AD24" s="54"/>
      <c r="AE24" s="54"/>
      <c r="AF24" s="54"/>
      <c r="AG24" s="54"/>
      <c r="AH24" s="54"/>
      <c r="AI24" s="54"/>
      <c r="AJ24" s="54"/>
      <c r="AK24" s="120" t="s">
        <v>80</v>
      </c>
      <c r="AL24" s="120" t="s">
        <v>80</v>
      </c>
      <c r="AM24" s="17"/>
      <c r="AN24" s="16"/>
      <c r="AO24" s="16"/>
      <c r="AP24" s="16"/>
      <c r="AQ24" s="16"/>
      <c r="AR24" s="16"/>
      <c r="AS24" s="16"/>
      <c r="AT24" s="16"/>
      <c r="AU24" s="16"/>
      <c r="AV24" s="16"/>
      <c r="AW24" s="16"/>
      <c r="AX24" s="16"/>
      <c r="AY24" s="168">
        <v>68</v>
      </c>
      <c r="AZ24" s="43">
        <v>1</v>
      </c>
      <c r="BA24" s="45">
        <v>68</v>
      </c>
      <c r="BB24" s="44">
        <v>6.2</v>
      </c>
      <c r="BC24" s="43">
        <v>1</v>
      </c>
      <c r="BD24" s="46"/>
      <c r="BG24" s="138"/>
      <c r="BH24" s="138"/>
    </row>
    <row r="25" spans="1:60" x14ac:dyDescent="0.2">
      <c r="A25" s="55">
        <v>17</v>
      </c>
      <c r="B25" s="51">
        <v>10.7</v>
      </c>
      <c r="C25" s="51">
        <v>19.2</v>
      </c>
      <c r="D25" s="51">
        <v>0</v>
      </c>
      <c r="E25" s="52">
        <f t="shared" si="0"/>
        <v>19.2</v>
      </c>
      <c r="F25" s="51">
        <v>-1.2</v>
      </c>
      <c r="G25" s="51">
        <v>5</v>
      </c>
      <c r="H25" s="51">
        <v>5.6</v>
      </c>
      <c r="I25" s="51">
        <v>6.4</v>
      </c>
      <c r="J25" s="51">
        <v>4.4000000000000004</v>
      </c>
      <c r="K25" s="51">
        <v>-1</v>
      </c>
      <c r="L25" s="53">
        <v>47</v>
      </c>
      <c r="M25" s="53">
        <v>79</v>
      </c>
      <c r="N25" s="53">
        <v>27</v>
      </c>
      <c r="O25" s="51">
        <v>863.2</v>
      </c>
      <c r="P25" s="51">
        <v>866.1</v>
      </c>
      <c r="Q25" s="51">
        <v>859.9</v>
      </c>
      <c r="R25" s="52">
        <f t="shared" si="1"/>
        <v>6.2000000000000455</v>
      </c>
      <c r="S25" s="51">
        <v>1015.6</v>
      </c>
      <c r="T25" s="51">
        <v>1022</v>
      </c>
      <c r="U25" s="51">
        <v>1009.2</v>
      </c>
      <c r="V25" s="52">
        <f t="shared" si="2"/>
        <v>12.799999999999955</v>
      </c>
      <c r="W25" s="53">
        <v>0</v>
      </c>
      <c r="X25" s="53">
        <v>10</v>
      </c>
      <c r="Y25" s="53">
        <v>2</v>
      </c>
      <c r="Z25" s="51">
        <v>10.1</v>
      </c>
      <c r="AA25" s="51">
        <v>0</v>
      </c>
      <c r="AB25" s="54">
        <v>3.41</v>
      </c>
      <c r="AC25" s="54"/>
      <c r="AD25" s="54"/>
      <c r="AE25" s="54"/>
      <c r="AF25" s="54"/>
      <c r="AG25" s="54"/>
      <c r="AH25" s="54"/>
      <c r="AI25" s="54"/>
      <c r="AJ25" s="54"/>
      <c r="AK25" s="54"/>
      <c r="AL25" s="54"/>
      <c r="AM25" s="16"/>
      <c r="AN25" s="16"/>
      <c r="AO25" s="16"/>
      <c r="AP25" s="16"/>
      <c r="AQ25" s="16"/>
      <c r="AR25" s="16"/>
      <c r="AS25" s="16"/>
      <c r="AT25" s="16"/>
      <c r="AU25" s="16"/>
      <c r="AV25" s="16"/>
      <c r="AW25" s="16"/>
      <c r="AX25" s="16"/>
      <c r="AY25" s="168">
        <v>158</v>
      </c>
      <c r="AZ25" s="43">
        <v>1.1000000000000001</v>
      </c>
      <c r="BA25" s="45">
        <v>158</v>
      </c>
      <c r="BB25" s="44">
        <v>7.3</v>
      </c>
      <c r="BC25" s="43">
        <v>1</v>
      </c>
      <c r="BD25" s="46"/>
      <c r="BG25" s="138"/>
      <c r="BH25" s="138"/>
    </row>
    <row r="26" spans="1:60" x14ac:dyDescent="0.2">
      <c r="A26" s="55">
        <v>18</v>
      </c>
      <c r="B26" s="51">
        <v>13.2</v>
      </c>
      <c r="C26" s="51">
        <v>19.899999999999999</v>
      </c>
      <c r="D26" s="51">
        <v>4.4000000000000004</v>
      </c>
      <c r="E26" s="52">
        <f t="shared" si="0"/>
        <v>15.499999999999998</v>
      </c>
      <c r="F26" s="51">
        <v>1.8</v>
      </c>
      <c r="G26" s="51">
        <v>6.6</v>
      </c>
      <c r="H26" s="51">
        <v>6.5</v>
      </c>
      <c r="I26" s="51">
        <v>7.8</v>
      </c>
      <c r="J26" s="51">
        <v>4.9000000000000004</v>
      </c>
      <c r="K26" s="51">
        <v>0.1</v>
      </c>
      <c r="L26" s="53">
        <v>42</v>
      </c>
      <c r="M26" s="53">
        <v>59</v>
      </c>
      <c r="N26" s="53">
        <v>27</v>
      </c>
      <c r="O26" s="51">
        <v>859.4</v>
      </c>
      <c r="P26" s="51">
        <v>861.6</v>
      </c>
      <c r="Q26" s="51">
        <v>856.2</v>
      </c>
      <c r="R26" s="52">
        <f t="shared" si="1"/>
        <v>5.3999999999999773</v>
      </c>
      <c r="S26" s="51">
        <v>1009.5</v>
      </c>
      <c r="T26" s="51">
        <v>1013.9</v>
      </c>
      <c r="U26" s="51">
        <v>1004.7</v>
      </c>
      <c r="V26" s="52">
        <f t="shared" si="2"/>
        <v>9.1999999999999318</v>
      </c>
      <c r="W26" s="53">
        <v>2</v>
      </c>
      <c r="X26" s="53">
        <v>10</v>
      </c>
      <c r="Y26" s="53">
        <v>2</v>
      </c>
      <c r="Z26" s="51">
        <v>9.6</v>
      </c>
      <c r="AA26" s="51">
        <v>0</v>
      </c>
      <c r="AB26" s="54">
        <v>4.24</v>
      </c>
      <c r="AC26" s="54"/>
      <c r="AD26" s="54"/>
      <c r="AE26" s="54"/>
      <c r="AF26" s="54"/>
      <c r="AG26" s="54"/>
      <c r="AH26" s="54"/>
      <c r="AI26" s="54"/>
      <c r="AJ26" s="54"/>
      <c r="AK26" s="54"/>
      <c r="AL26" s="54"/>
      <c r="AM26" s="16"/>
      <c r="AN26" s="16"/>
      <c r="AO26" s="16"/>
      <c r="AP26" s="16"/>
      <c r="AQ26" s="16"/>
      <c r="AR26" s="16"/>
      <c r="AS26" s="81"/>
      <c r="AT26" s="16"/>
      <c r="AU26" s="16"/>
      <c r="AV26" s="16"/>
      <c r="AW26" s="16"/>
      <c r="AX26" s="16"/>
      <c r="AY26" s="168">
        <v>248</v>
      </c>
      <c r="AZ26" s="43">
        <v>1.4</v>
      </c>
      <c r="BA26" s="45">
        <v>203</v>
      </c>
      <c r="BB26" s="44">
        <v>7.8</v>
      </c>
      <c r="BC26" s="43">
        <v>1.4</v>
      </c>
      <c r="BD26" s="46"/>
      <c r="BG26" s="138"/>
      <c r="BH26" s="138"/>
    </row>
    <row r="27" spans="1:60" x14ac:dyDescent="0.2">
      <c r="A27" s="55">
        <v>19</v>
      </c>
      <c r="B27" s="51">
        <v>14.3</v>
      </c>
      <c r="C27" s="51">
        <v>21.4</v>
      </c>
      <c r="D27" s="51">
        <v>5</v>
      </c>
      <c r="E27" s="52">
        <f t="shared" si="0"/>
        <v>16.399999999999999</v>
      </c>
      <c r="F27" s="51">
        <v>2.5</v>
      </c>
      <c r="G27" s="51">
        <v>6.8</v>
      </c>
      <c r="H27" s="51">
        <v>5.6</v>
      </c>
      <c r="I27" s="51">
        <v>6.8</v>
      </c>
      <c r="J27" s="51">
        <v>4.5</v>
      </c>
      <c r="K27" s="51">
        <v>-1</v>
      </c>
      <c r="L27" s="53">
        <v>37</v>
      </c>
      <c r="M27" s="53">
        <v>64</v>
      </c>
      <c r="N27" s="53">
        <v>18</v>
      </c>
      <c r="O27" s="51">
        <v>859.4</v>
      </c>
      <c r="P27" s="51">
        <v>861.9</v>
      </c>
      <c r="Q27" s="51">
        <v>856.9</v>
      </c>
      <c r="R27" s="52">
        <f t="shared" si="1"/>
        <v>5</v>
      </c>
      <c r="S27" s="51">
        <v>1008.8</v>
      </c>
      <c r="T27" s="51">
        <v>1014.1</v>
      </c>
      <c r="U27" s="51">
        <v>1004.6</v>
      </c>
      <c r="V27" s="52">
        <f t="shared" si="2"/>
        <v>9.5</v>
      </c>
      <c r="W27" s="53">
        <v>2</v>
      </c>
      <c r="X27" s="53">
        <v>10</v>
      </c>
      <c r="Y27" s="53">
        <v>2</v>
      </c>
      <c r="Z27" s="51">
        <v>10.1</v>
      </c>
      <c r="AA27" s="51">
        <v>0</v>
      </c>
      <c r="AB27" s="54">
        <v>4.68</v>
      </c>
      <c r="AC27" s="54"/>
      <c r="AD27" s="54"/>
      <c r="AE27" s="54"/>
      <c r="AF27" s="54"/>
      <c r="AG27" s="54"/>
      <c r="AH27" s="54"/>
      <c r="AI27" s="54"/>
      <c r="AJ27" s="54"/>
      <c r="AK27" s="54"/>
      <c r="AL27" s="54"/>
      <c r="AM27" s="118"/>
      <c r="AN27" s="118"/>
      <c r="AO27" s="16"/>
      <c r="AP27" s="16"/>
      <c r="AQ27" s="16"/>
      <c r="AR27" s="16"/>
      <c r="AS27" s="16"/>
      <c r="AT27" s="16"/>
      <c r="AU27" s="16"/>
      <c r="AV27" s="16"/>
      <c r="AW27" s="16"/>
      <c r="AX27" s="16"/>
      <c r="AY27" s="169">
        <v>248</v>
      </c>
      <c r="AZ27" s="43">
        <v>1.8</v>
      </c>
      <c r="BA27" s="45">
        <v>248</v>
      </c>
      <c r="BB27" s="44">
        <v>5.6</v>
      </c>
      <c r="BC27" s="43">
        <v>1.8</v>
      </c>
      <c r="BD27" s="46"/>
      <c r="BG27" s="138"/>
      <c r="BH27" s="138"/>
    </row>
    <row r="28" spans="1:60" s="137" customFormat="1" x14ac:dyDescent="0.2">
      <c r="A28" s="125">
        <v>20</v>
      </c>
      <c r="B28" s="126">
        <v>16.100000000000001</v>
      </c>
      <c r="C28" s="126">
        <v>23.8</v>
      </c>
      <c r="D28" s="126">
        <v>9.1999999999999993</v>
      </c>
      <c r="E28" s="127">
        <f t="shared" si="0"/>
        <v>14.600000000000001</v>
      </c>
      <c r="F28" s="126">
        <v>6.6</v>
      </c>
      <c r="G28" s="126">
        <v>7</v>
      </c>
      <c r="H28" s="126">
        <v>4.9000000000000004</v>
      </c>
      <c r="I28" s="126">
        <v>5.9</v>
      </c>
      <c r="J28" s="126">
        <v>2.8</v>
      </c>
      <c r="K28" s="126">
        <v>-3.3</v>
      </c>
      <c r="L28" s="128">
        <v>28</v>
      </c>
      <c r="M28" s="128">
        <v>46</v>
      </c>
      <c r="N28" s="128">
        <v>12</v>
      </c>
      <c r="O28" s="126">
        <v>856.9</v>
      </c>
      <c r="P28" s="126">
        <v>859.6</v>
      </c>
      <c r="Q28" s="126">
        <v>853.5</v>
      </c>
      <c r="R28" s="127">
        <f t="shared" si="1"/>
        <v>6.1000000000000227</v>
      </c>
      <c r="S28" s="126">
        <v>1006.3</v>
      </c>
      <c r="T28" s="126">
        <v>1010.2</v>
      </c>
      <c r="U28" s="126">
        <v>999.8</v>
      </c>
      <c r="V28" s="127">
        <f t="shared" si="2"/>
        <v>10.400000000000091</v>
      </c>
      <c r="W28" s="128">
        <v>0</v>
      </c>
      <c r="X28" s="53">
        <v>10</v>
      </c>
      <c r="Y28" s="53">
        <v>2</v>
      </c>
      <c r="Z28" s="126">
        <v>10.1</v>
      </c>
      <c r="AA28" s="126">
        <v>0</v>
      </c>
      <c r="AB28" s="129">
        <v>6.61</v>
      </c>
      <c r="AC28" s="130"/>
      <c r="AD28" s="129"/>
      <c r="AE28" s="129"/>
      <c r="AF28" s="129"/>
      <c r="AG28" s="129"/>
      <c r="AH28" s="129"/>
      <c r="AI28" s="129"/>
      <c r="AJ28" s="129"/>
      <c r="AK28" s="129"/>
      <c r="AL28" s="129"/>
      <c r="AM28" s="131"/>
      <c r="AN28" s="131"/>
      <c r="AO28" s="132"/>
      <c r="AP28" s="132"/>
      <c r="AQ28" s="132"/>
      <c r="AR28" s="132"/>
      <c r="AS28" s="132"/>
      <c r="AT28" s="132"/>
      <c r="AU28" s="132"/>
      <c r="AV28" s="132"/>
      <c r="AW28" s="132"/>
      <c r="AX28" s="132"/>
      <c r="AY28" s="133">
        <v>248</v>
      </c>
      <c r="AZ28" s="134">
        <v>7.2</v>
      </c>
      <c r="BA28" s="170">
        <v>248</v>
      </c>
      <c r="BB28" s="135">
        <v>14.8</v>
      </c>
      <c r="BC28" s="134">
        <v>7.3</v>
      </c>
      <c r="BD28" s="136"/>
      <c r="BG28" s="140"/>
      <c r="BH28" s="140"/>
    </row>
    <row r="29" spans="1:60" x14ac:dyDescent="0.2">
      <c r="A29" s="55">
        <v>21</v>
      </c>
      <c r="B29" s="51">
        <v>13</v>
      </c>
      <c r="C29" s="51">
        <v>21.8</v>
      </c>
      <c r="D29" s="51">
        <v>3.9</v>
      </c>
      <c r="E29" s="52">
        <f t="shared" si="0"/>
        <v>17.900000000000002</v>
      </c>
      <c r="F29" s="51">
        <v>1.4</v>
      </c>
      <c r="G29" s="51">
        <v>5.8</v>
      </c>
      <c r="H29" s="51">
        <v>4.9000000000000004</v>
      </c>
      <c r="I29" s="51">
        <v>6.1</v>
      </c>
      <c r="J29" s="51">
        <v>3.3</v>
      </c>
      <c r="K29" s="51">
        <v>-3</v>
      </c>
      <c r="L29" s="53">
        <v>35</v>
      </c>
      <c r="M29" s="53">
        <v>56</v>
      </c>
      <c r="N29" s="53">
        <v>13</v>
      </c>
      <c r="O29" s="51">
        <v>857.4</v>
      </c>
      <c r="P29" s="51">
        <v>859.8</v>
      </c>
      <c r="Q29" s="51">
        <v>854.8</v>
      </c>
      <c r="R29" s="52">
        <f t="shared" si="1"/>
        <v>5</v>
      </c>
      <c r="S29" s="51">
        <v>1007.6</v>
      </c>
      <c r="T29" s="51">
        <v>1012.1</v>
      </c>
      <c r="U29" s="51">
        <v>1003.3</v>
      </c>
      <c r="V29" s="52">
        <f t="shared" si="2"/>
        <v>8.8000000000000682</v>
      </c>
      <c r="W29" s="53">
        <v>0</v>
      </c>
      <c r="X29" s="53">
        <v>10</v>
      </c>
      <c r="Y29" s="53">
        <v>2</v>
      </c>
      <c r="Z29" s="51">
        <v>10.3</v>
      </c>
      <c r="AA29" s="51">
        <v>0</v>
      </c>
      <c r="AB29" s="54">
        <v>7.24</v>
      </c>
      <c r="AC29" s="54"/>
      <c r="AD29" s="54"/>
      <c r="AE29" s="54"/>
      <c r="AF29" s="54"/>
      <c r="AG29" s="54"/>
      <c r="AH29" s="54"/>
      <c r="AI29" s="54"/>
      <c r="AJ29" s="54"/>
      <c r="AK29" s="54"/>
      <c r="AL29" s="54"/>
      <c r="AM29" s="118"/>
      <c r="AN29" s="118"/>
      <c r="AO29" s="16"/>
      <c r="AP29" s="16"/>
      <c r="AQ29" s="16"/>
      <c r="AR29" s="16"/>
      <c r="AS29" s="16"/>
      <c r="AT29" s="16"/>
      <c r="AU29" s="16"/>
      <c r="AV29" s="16"/>
      <c r="AW29" s="16"/>
      <c r="AX29" s="16"/>
      <c r="AY29" s="169">
        <v>270</v>
      </c>
      <c r="AZ29" s="124">
        <v>2.2999999999999998</v>
      </c>
      <c r="BA29" s="45">
        <v>270</v>
      </c>
      <c r="BB29" s="44">
        <v>7.8</v>
      </c>
      <c r="BC29" s="43">
        <v>2.1</v>
      </c>
      <c r="BD29" s="46"/>
      <c r="BG29" s="138"/>
      <c r="BH29" s="138"/>
    </row>
    <row r="30" spans="1:60" x14ac:dyDescent="0.2">
      <c r="A30" s="55">
        <v>22</v>
      </c>
      <c r="B30" s="51">
        <v>13.7</v>
      </c>
      <c r="C30" s="51">
        <v>21.8</v>
      </c>
      <c r="D30" s="56">
        <v>6</v>
      </c>
      <c r="E30" s="52">
        <f t="shared" si="0"/>
        <v>15.8</v>
      </c>
      <c r="F30" s="51">
        <v>3</v>
      </c>
      <c r="G30" s="51">
        <v>5.8</v>
      </c>
      <c r="H30" s="51">
        <v>4.8</v>
      </c>
      <c r="I30" s="51">
        <v>5.6</v>
      </c>
      <c r="J30" s="51">
        <v>3.4</v>
      </c>
      <c r="K30" s="51">
        <v>-3.1</v>
      </c>
      <c r="L30" s="53">
        <v>33</v>
      </c>
      <c r="M30" s="53">
        <v>60</v>
      </c>
      <c r="N30" s="53">
        <v>14</v>
      </c>
      <c r="O30" s="51">
        <v>855.9</v>
      </c>
      <c r="P30" s="51">
        <v>859.2</v>
      </c>
      <c r="Q30" s="51">
        <v>851.1</v>
      </c>
      <c r="R30" s="52">
        <f t="shared" si="1"/>
        <v>8.1000000000000227</v>
      </c>
      <c r="S30" s="51">
        <v>1005</v>
      </c>
      <c r="T30" s="51">
        <v>1010.3</v>
      </c>
      <c r="U30" s="51">
        <v>998.2</v>
      </c>
      <c r="V30" s="52">
        <f t="shared" si="2"/>
        <v>12.099999999999909</v>
      </c>
      <c r="W30" s="53">
        <v>1</v>
      </c>
      <c r="X30" s="53">
        <v>10</v>
      </c>
      <c r="Y30" s="53">
        <v>2</v>
      </c>
      <c r="Z30" s="51">
        <v>10.1</v>
      </c>
      <c r="AA30" s="51">
        <v>0</v>
      </c>
      <c r="AB30" s="54">
        <v>6.56</v>
      </c>
      <c r="AC30" s="54"/>
      <c r="AD30" s="54"/>
      <c r="AE30" s="54"/>
      <c r="AF30" s="54"/>
      <c r="AG30" s="54"/>
      <c r="AH30" s="54"/>
      <c r="AI30" s="54"/>
      <c r="AJ30" s="54"/>
      <c r="AK30" s="54"/>
      <c r="AL30" s="54"/>
      <c r="AM30" s="17"/>
      <c r="AN30" s="118"/>
      <c r="AO30" s="16"/>
      <c r="AP30" s="16"/>
      <c r="AQ30" s="16"/>
      <c r="AR30" s="16"/>
      <c r="AS30" s="16"/>
      <c r="AT30" s="16"/>
      <c r="AU30" s="16"/>
      <c r="AV30" s="16"/>
      <c r="AW30" s="16"/>
      <c r="AX30" s="16"/>
      <c r="AY30" s="169">
        <v>248</v>
      </c>
      <c r="AZ30" s="43">
        <v>2.1</v>
      </c>
      <c r="BA30" s="45">
        <v>270</v>
      </c>
      <c r="BB30" s="44">
        <v>8.4</v>
      </c>
      <c r="BC30" s="43">
        <v>2</v>
      </c>
      <c r="BD30" s="46"/>
      <c r="BG30" s="138"/>
      <c r="BH30" s="138"/>
    </row>
    <row r="31" spans="1:60" x14ac:dyDescent="0.2">
      <c r="A31" s="55">
        <v>23</v>
      </c>
      <c r="B31" s="51">
        <v>6.1</v>
      </c>
      <c r="C31" s="51">
        <v>11.6</v>
      </c>
      <c r="D31" s="51">
        <v>0.2</v>
      </c>
      <c r="E31" s="52">
        <f t="shared" si="0"/>
        <v>11.4</v>
      </c>
      <c r="F31" s="51">
        <v>3.8</v>
      </c>
      <c r="G31" s="51">
        <v>2.2999999999999998</v>
      </c>
      <c r="H31" s="51">
        <v>5.0999999999999996</v>
      </c>
      <c r="I31" s="51">
        <v>8</v>
      </c>
      <c r="J31" s="51">
        <v>2.9</v>
      </c>
      <c r="K31" s="51">
        <v>-2.7</v>
      </c>
      <c r="L31" s="53">
        <v>54</v>
      </c>
      <c r="M31" s="53">
        <v>86</v>
      </c>
      <c r="N31" s="53">
        <v>28</v>
      </c>
      <c r="O31" s="51">
        <v>861.9</v>
      </c>
      <c r="P31" s="51">
        <v>868.4</v>
      </c>
      <c r="Q31" s="51">
        <v>855.4</v>
      </c>
      <c r="R31" s="52">
        <f t="shared" si="1"/>
        <v>13</v>
      </c>
      <c r="S31" s="51">
        <v>1014.7</v>
      </c>
      <c r="T31" s="51">
        <v>1024.7</v>
      </c>
      <c r="U31" s="51">
        <v>1002.5</v>
      </c>
      <c r="V31" s="52">
        <f t="shared" si="2"/>
        <v>22.200000000000045</v>
      </c>
      <c r="W31" s="53">
        <v>5</v>
      </c>
      <c r="X31" s="53">
        <v>10</v>
      </c>
      <c r="Y31" s="53">
        <v>2</v>
      </c>
      <c r="Z31" s="51">
        <v>3.3</v>
      </c>
      <c r="AA31" s="141" t="s">
        <v>92</v>
      </c>
      <c r="AB31" s="54">
        <v>5.28</v>
      </c>
      <c r="AC31" s="120" t="s">
        <v>80</v>
      </c>
      <c r="AD31" s="54"/>
      <c r="AE31" s="54"/>
      <c r="AF31" s="54"/>
      <c r="AG31" s="54"/>
      <c r="AH31" s="54"/>
      <c r="AI31" s="54"/>
      <c r="AJ31" s="54"/>
      <c r="AK31" s="54"/>
      <c r="AL31" s="54"/>
      <c r="AM31" s="17"/>
      <c r="AN31" s="118"/>
      <c r="AO31" s="16"/>
      <c r="AP31" s="16"/>
      <c r="AQ31" s="16"/>
      <c r="AR31" s="16"/>
      <c r="AS31" s="16"/>
      <c r="AT31" s="16"/>
      <c r="AU31" s="16"/>
      <c r="AV31" s="16"/>
      <c r="AW31" s="16"/>
      <c r="AX31" s="16"/>
      <c r="AY31" s="169">
        <v>23</v>
      </c>
      <c r="AZ31" s="43">
        <v>2.9</v>
      </c>
      <c r="BA31" s="45">
        <v>360</v>
      </c>
      <c r="BB31" s="44">
        <v>10.9</v>
      </c>
      <c r="BC31" s="43">
        <v>2.9</v>
      </c>
      <c r="BD31" s="46"/>
      <c r="BG31" s="138"/>
      <c r="BH31" s="138"/>
    </row>
    <row r="32" spans="1:60" x14ac:dyDescent="0.2">
      <c r="A32" s="55">
        <v>24</v>
      </c>
      <c r="B32" s="51">
        <v>6.9</v>
      </c>
      <c r="C32" s="51">
        <v>16.5</v>
      </c>
      <c r="D32" s="51">
        <v>-4.2</v>
      </c>
      <c r="E32" s="52">
        <f t="shared" si="0"/>
        <v>20.7</v>
      </c>
      <c r="F32" s="51">
        <v>-6.8</v>
      </c>
      <c r="G32" s="51">
        <v>0.1</v>
      </c>
      <c r="H32" s="51">
        <v>3.5</v>
      </c>
      <c r="I32" s="51">
        <v>5.0999999999999996</v>
      </c>
      <c r="J32" s="51">
        <v>2.4</v>
      </c>
      <c r="K32" s="51">
        <v>-6.8</v>
      </c>
      <c r="L32" s="53">
        <v>48</v>
      </c>
      <c r="M32" s="53">
        <v>86</v>
      </c>
      <c r="N32" s="53">
        <v>15</v>
      </c>
      <c r="O32" s="51">
        <v>867.6</v>
      </c>
      <c r="P32" s="51">
        <v>869.4</v>
      </c>
      <c r="Q32" s="51">
        <v>863.4</v>
      </c>
      <c r="R32" s="52">
        <f t="shared" si="1"/>
        <v>6</v>
      </c>
      <c r="S32" s="51">
        <v>1025.5999999999999</v>
      </c>
      <c r="T32" s="51">
        <v>1029.2</v>
      </c>
      <c r="U32" s="51">
        <v>1016.6</v>
      </c>
      <c r="V32" s="52">
        <f t="shared" si="2"/>
        <v>12.600000000000023</v>
      </c>
      <c r="W32" s="53">
        <v>0</v>
      </c>
      <c r="X32" s="53">
        <v>10</v>
      </c>
      <c r="Y32" s="53">
        <v>2</v>
      </c>
      <c r="Z32" s="51">
        <v>10.3</v>
      </c>
      <c r="AA32" s="51">
        <v>0</v>
      </c>
      <c r="AB32" s="54">
        <v>2.34</v>
      </c>
      <c r="AC32" s="54"/>
      <c r="AD32" s="54"/>
      <c r="AE32" s="54"/>
      <c r="AF32" s="54"/>
      <c r="AG32" s="54"/>
      <c r="AH32" s="54"/>
      <c r="AI32" s="54"/>
      <c r="AJ32" s="120"/>
      <c r="AK32" s="54"/>
      <c r="AL32" s="120" t="s">
        <v>80</v>
      </c>
      <c r="AM32" s="118"/>
      <c r="AN32" s="17"/>
      <c r="AO32" s="16"/>
      <c r="AP32" s="16"/>
      <c r="AQ32" s="16"/>
      <c r="AR32" s="16"/>
      <c r="AS32" s="16"/>
      <c r="AT32" s="16"/>
      <c r="AU32" s="16"/>
      <c r="AV32" s="16"/>
      <c r="AW32" s="16"/>
      <c r="AX32" s="16"/>
      <c r="AY32" s="169">
        <v>248</v>
      </c>
      <c r="AZ32" s="43">
        <v>1.6</v>
      </c>
      <c r="BA32" s="45">
        <v>270</v>
      </c>
      <c r="BB32" s="44">
        <v>3.4</v>
      </c>
      <c r="BC32" s="43">
        <v>1.3</v>
      </c>
      <c r="BD32" s="46"/>
      <c r="BG32" s="138"/>
    </row>
    <row r="33" spans="1:60" x14ac:dyDescent="0.2">
      <c r="A33" s="50">
        <v>25</v>
      </c>
      <c r="B33" s="51">
        <v>13.5</v>
      </c>
      <c r="C33" s="51">
        <v>25.2</v>
      </c>
      <c r="D33" s="51">
        <v>-0.4</v>
      </c>
      <c r="E33" s="52">
        <f t="shared" si="0"/>
        <v>25.599999999999998</v>
      </c>
      <c r="F33" s="51">
        <v>-2</v>
      </c>
      <c r="G33" s="51">
        <v>4.8</v>
      </c>
      <c r="H33" s="51">
        <v>4</v>
      </c>
      <c r="I33" s="51">
        <v>5.7</v>
      </c>
      <c r="J33" s="51">
        <v>2.7</v>
      </c>
      <c r="K33" s="51">
        <v>-5.6</v>
      </c>
      <c r="L33" s="53">
        <v>27</v>
      </c>
      <c r="M33" s="53">
        <v>48</v>
      </c>
      <c r="N33" s="53">
        <v>13</v>
      </c>
      <c r="O33" s="51">
        <v>859</v>
      </c>
      <c r="P33" s="51">
        <v>863.1</v>
      </c>
      <c r="Q33" s="51">
        <v>854.5</v>
      </c>
      <c r="R33" s="52">
        <f t="shared" si="1"/>
        <v>8.6000000000000227</v>
      </c>
      <c r="S33" s="51">
        <v>1009</v>
      </c>
      <c r="T33" s="51">
        <v>1014.7</v>
      </c>
      <c r="U33" s="51">
        <v>1002.3</v>
      </c>
      <c r="V33" s="52">
        <f t="shared" si="2"/>
        <v>12.400000000000091</v>
      </c>
      <c r="W33" s="53">
        <v>0</v>
      </c>
      <c r="X33" s="53">
        <v>10</v>
      </c>
      <c r="Y33" s="53">
        <v>2</v>
      </c>
      <c r="Z33" s="51">
        <v>10.3</v>
      </c>
      <c r="AA33" s="51">
        <v>0</v>
      </c>
      <c r="AB33" s="54">
        <v>6.81</v>
      </c>
      <c r="AC33" s="54"/>
      <c r="AD33" s="54"/>
      <c r="AE33" s="54"/>
      <c r="AF33" s="54"/>
      <c r="AG33" s="54"/>
      <c r="AH33" s="54"/>
      <c r="AI33" s="54"/>
      <c r="AJ33" s="54"/>
      <c r="AK33" s="54"/>
      <c r="AL33" s="54"/>
      <c r="AM33" s="17"/>
      <c r="AN33" s="118"/>
      <c r="AO33" s="16"/>
      <c r="AP33" s="16"/>
      <c r="AQ33" s="16"/>
      <c r="AR33" s="16"/>
      <c r="AS33" s="16"/>
      <c r="AT33" s="16"/>
      <c r="AU33" s="16"/>
      <c r="AV33" s="16"/>
      <c r="AW33" s="16"/>
      <c r="AX33" s="16"/>
      <c r="AY33" s="121">
        <v>293</v>
      </c>
      <c r="AZ33" s="123">
        <v>1.2</v>
      </c>
      <c r="BA33" s="47">
        <v>293</v>
      </c>
      <c r="BB33" s="112">
        <v>12.6</v>
      </c>
      <c r="BC33" s="48">
        <v>1.1000000000000001</v>
      </c>
      <c r="BD33" s="48"/>
      <c r="BE33" s="138"/>
      <c r="BG33" s="138"/>
      <c r="BH33" s="138"/>
    </row>
    <row r="34" spans="1:60" x14ac:dyDescent="0.2">
      <c r="A34" s="50">
        <v>26</v>
      </c>
      <c r="B34" s="51">
        <v>9.6999999999999993</v>
      </c>
      <c r="C34" s="51">
        <v>15.7</v>
      </c>
      <c r="D34" s="51">
        <v>2.2999999999999998</v>
      </c>
      <c r="E34" s="52">
        <f t="shared" si="0"/>
        <v>13.399999999999999</v>
      </c>
      <c r="F34" s="51">
        <v>0</v>
      </c>
      <c r="G34" s="51">
        <v>3.9</v>
      </c>
      <c r="H34" s="51">
        <v>4.9000000000000004</v>
      </c>
      <c r="I34" s="51">
        <v>5.6</v>
      </c>
      <c r="J34" s="51">
        <v>3.7</v>
      </c>
      <c r="K34" s="51">
        <v>-2.8</v>
      </c>
      <c r="L34" s="53">
        <v>43</v>
      </c>
      <c r="M34" s="53">
        <v>65</v>
      </c>
      <c r="N34" s="53">
        <v>27</v>
      </c>
      <c r="O34" s="51">
        <v>864.2</v>
      </c>
      <c r="P34" s="51">
        <v>865.8</v>
      </c>
      <c r="Q34" s="51">
        <v>861.6</v>
      </c>
      <c r="R34" s="52">
        <f t="shared" si="1"/>
        <v>4.1999999999999318</v>
      </c>
      <c r="S34" s="51">
        <v>1016.3</v>
      </c>
      <c r="T34" s="51">
        <v>1020.2</v>
      </c>
      <c r="U34" s="51">
        <v>1009.4</v>
      </c>
      <c r="V34" s="52">
        <f t="shared" si="2"/>
        <v>10.800000000000068</v>
      </c>
      <c r="W34" s="53">
        <v>0</v>
      </c>
      <c r="X34" s="53">
        <v>10</v>
      </c>
      <c r="Y34" s="53">
        <v>2</v>
      </c>
      <c r="Z34" s="51">
        <v>10.3</v>
      </c>
      <c r="AA34" s="51">
        <v>0</v>
      </c>
      <c r="AB34" s="54">
        <v>5.18</v>
      </c>
      <c r="AC34" s="54"/>
      <c r="AD34" s="54"/>
      <c r="AE34" s="54"/>
      <c r="AF34" s="54"/>
      <c r="AG34" s="54"/>
      <c r="AH34" s="54"/>
      <c r="AI34" s="54"/>
      <c r="AJ34" s="54"/>
      <c r="AK34" s="54"/>
      <c r="AL34" s="54"/>
      <c r="AM34" s="122"/>
      <c r="AN34" s="122"/>
      <c r="AO34" s="13"/>
      <c r="AP34" s="13"/>
      <c r="AQ34" s="13"/>
      <c r="AR34" s="13"/>
      <c r="AS34" s="13"/>
      <c r="AT34" s="13"/>
      <c r="AU34" s="13"/>
      <c r="AV34" s="13"/>
      <c r="AW34" s="13"/>
      <c r="AX34" s="13"/>
      <c r="AY34" s="121">
        <v>68</v>
      </c>
      <c r="AZ34" s="123">
        <v>0.6</v>
      </c>
      <c r="BA34" s="47">
        <v>68</v>
      </c>
      <c r="BB34" s="112">
        <v>2.8</v>
      </c>
      <c r="BC34" s="48">
        <v>0.6</v>
      </c>
      <c r="BD34" s="48"/>
      <c r="BG34" s="138"/>
      <c r="BH34" s="138"/>
    </row>
    <row r="35" spans="1:60" x14ac:dyDescent="0.2">
      <c r="A35" s="50">
        <v>27</v>
      </c>
      <c r="B35" s="51">
        <v>11.9</v>
      </c>
      <c r="C35" s="51">
        <v>22</v>
      </c>
      <c r="D35" s="51">
        <v>-0.2</v>
      </c>
      <c r="E35" s="52">
        <f t="shared" si="0"/>
        <v>22.2</v>
      </c>
      <c r="F35" s="51">
        <v>-2</v>
      </c>
      <c r="G35" s="51">
        <v>4.0999999999999996</v>
      </c>
      <c r="H35" s="51">
        <v>4.9000000000000004</v>
      </c>
      <c r="I35" s="51">
        <v>5.7</v>
      </c>
      <c r="J35" s="51">
        <v>3.7</v>
      </c>
      <c r="K35" s="51">
        <v>-3.2</v>
      </c>
      <c r="L35" s="53">
        <v>40</v>
      </c>
      <c r="M35" s="53">
        <v>66</v>
      </c>
      <c r="N35" s="53">
        <v>19</v>
      </c>
      <c r="O35" s="51">
        <v>862.2</v>
      </c>
      <c r="P35" s="51">
        <v>865.9</v>
      </c>
      <c r="Q35" s="51">
        <v>856.4</v>
      </c>
      <c r="R35" s="146">
        <f t="shared" si="1"/>
        <v>9.5</v>
      </c>
      <c r="S35" s="51">
        <v>1015.3</v>
      </c>
      <c r="T35" s="51">
        <v>1021.5</v>
      </c>
      <c r="U35" s="51">
        <v>1003.8</v>
      </c>
      <c r="V35" s="52">
        <f t="shared" si="2"/>
        <v>17.700000000000045</v>
      </c>
      <c r="W35" s="53">
        <v>5</v>
      </c>
      <c r="X35" s="53">
        <v>10</v>
      </c>
      <c r="Y35" s="53">
        <v>2</v>
      </c>
      <c r="Z35" s="51">
        <v>7.8</v>
      </c>
      <c r="AA35" s="51">
        <v>0</v>
      </c>
      <c r="AB35" s="54">
        <v>4.82</v>
      </c>
      <c r="AC35" s="54"/>
      <c r="AD35" s="54"/>
      <c r="AE35" s="54"/>
      <c r="AF35" s="54"/>
      <c r="AG35" s="54"/>
      <c r="AH35" s="54"/>
      <c r="AI35" s="54"/>
      <c r="AJ35" s="54"/>
      <c r="AK35" s="54"/>
      <c r="AL35" s="54"/>
      <c r="AM35" s="75"/>
      <c r="AN35" s="122"/>
      <c r="AO35" s="13"/>
      <c r="AP35" s="13"/>
      <c r="AQ35" s="13"/>
      <c r="AR35" s="13"/>
      <c r="AS35" s="13"/>
      <c r="AT35" s="13"/>
      <c r="AU35" s="13"/>
      <c r="AV35" s="13"/>
      <c r="AW35" s="13"/>
      <c r="AX35" s="13"/>
      <c r="AY35" s="121">
        <v>158</v>
      </c>
      <c r="AZ35" s="123">
        <v>1.1000000000000001</v>
      </c>
      <c r="BA35" s="47">
        <v>158</v>
      </c>
      <c r="BB35" s="112">
        <v>4.2</v>
      </c>
      <c r="BC35" s="48">
        <v>1.1000000000000001</v>
      </c>
      <c r="BD35" s="48"/>
      <c r="BG35" s="138"/>
      <c r="BH35" s="138"/>
    </row>
    <row r="36" spans="1:60" x14ac:dyDescent="0.2">
      <c r="A36" s="143">
        <v>28</v>
      </c>
      <c r="B36" s="144">
        <v>14.9</v>
      </c>
      <c r="C36" s="145">
        <v>21.4</v>
      </c>
      <c r="D36" s="145">
        <v>9</v>
      </c>
      <c r="E36" s="146">
        <f t="shared" si="0"/>
        <v>12.399999999999999</v>
      </c>
      <c r="F36" s="145">
        <v>6</v>
      </c>
      <c r="G36" s="145">
        <v>7.7</v>
      </c>
      <c r="H36" s="145">
        <v>6.2</v>
      </c>
      <c r="I36" s="145">
        <v>8.4</v>
      </c>
      <c r="J36" s="145">
        <v>5.4</v>
      </c>
      <c r="K36" s="145">
        <v>0.2</v>
      </c>
      <c r="L36" s="147">
        <v>37</v>
      </c>
      <c r="M36" s="147">
        <v>73</v>
      </c>
      <c r="N36" s="147">
        <v>25</v>
      </c>
      <c r="O36" s="145">
        <v>852.8</v>
      </c>
      <c r="P36" s="145">
        <v>856.3</v>
      </c>
      <c r="Q36" s="145">
        <v>849.9</v>
      </c>
      <c r="R36" s="146">
        <f t="shared" si="1"/>
        <v>6.3999999999999773</v>
      </c>
      <c r="S36" s="145">
        <v>1000.2</v>
      </c>
      <c r="T36" s="145">
        <v>1003.8</v>
      </c>
      <c r="U36" s="145">
        <v>995.9</v>
      </c>
      <c r="V36" s="146">
        <f t="shared" si="2"/>
        <v>7.8999999999999773</v>
      </c>
      <c r="W36" s="147">
        <v>2</v>
      </c>
      <c r="X36" s="53">
        <v>10</v>
      </c>
      <c r="Y36" s="53">
        <v>2</v>
      </c>
      <c r="Z36" s="145">
        <v>10.1</v>
      </c>
      <c r="AA36" s="145">
        <v>0.3</v>
      </c>
      <c r="AB36" s="148">
        <v>9.9600000000000009</v>
      </c>
      <c r="AC36" s="265" t="s">
        <v>80</v>
      </c>
      <c r="AD36" s="148"/>
      <c r="AE36" s="148"/>
      <c r="AF36" s="148"/>
      <c r="AG36" s="148"/>
      <c r="AH36" s="148"/>
      <c r="AI36" s="148"/>
      <c r="AJ36" s="148"/>
      <c r="AK36" s="148"/>
      <c r="AL36" s="148"/>
      <c r="AM36" s="149"/>
      <c r="AN36" s="149"/>
      <c r="AO36" s="149" t="s">
        <v>80</v>
      </c>
      <c r="AP36" s="149" t="s">
        <v>80</v>
      </c>
      <c r="AQ36" s="150"/>
      <c r="AR36" s="150"/>
      <c r="AS36" s="150"/>
      <c r="AT36" s="150"/>
      <c r="AU36" s="150"/>
      <c r="AV36" s="150"/>
      <c r="AW36" s="150"/>
      <c r="AX36" s="150"/>
      <c r="AY36" s="151">
        <v>248</v>
      </c>
      <c r="AZ36" s="266">
        <v>3.2</v>
      </c>
      <c r="BA36" s="152">
        <v>23</v>
      </c>
      <c r="BB36" s="153">
        <v>16.8</v>
      </c>
      <c r="BC36" s="154">
        <v>5.8</v>
      </c>
      <c r="BD36" s="154"/>
      <c r="BG36" s="138"/>
      <c r="BH36" s="138"/>
    </row>
    <row r="37" spans="1:60" x14ac:dyDescent="0.2">
      <c r="A37" s="50">
        <v>29</v>
      </c>
      <c r="B37" s="51"/>
      <c r="C37" s="51"/>
      <c r="D37" s="51"/>
      <c r="E37" s="52">
        <f t="shared" si="0"/>
        <v>0</v>
      </c>
      <c r="F37" s="51"/>
      <c r="G37" s="51"/>
      <c r="H37" s="51"/>
      <c r="I37" s="51"/>
      <c r="J37" s="51"/>
      <c r="K37" s="51"/>
      <c r="L37" s="53"/>
      <c r="M37" s="53"/>
      <c r="N37" s="53"/>
      <c r="O37" s="51"/>
      <c r="P37" s="51"/>
      <c r="Q37" s="51"/>
      <c r="R37" s="52">
        <f t="shared" si="1"/>
        <v>0</v>
      </c>
      <c r="S37" s="51"/>
      <c r="T37" s="51"/>
      <c r="U37" s="51"/>
      <c r="V37" s="52">
        <f t="shared" si="2"/>
        <v>0</v>
      </c>
      <c r="W37" s="53"/>
      <c r="X37" s="53">
        <v>10</v>
      </c>
      <c r="Y37" s="53">
        <v>2</v>
      </c>
      <c r="Z37" s="51"/>
      <c r="AA37" s="51"/>
      <c r="AB37" s="54"/>
      <c r="AC37" s="54"/>
      <c r="AD37" s="54"/>
      <c r="AE37" s="54"/>
      <c r="AF37" s="54"/>
      <c r="AG37" s="54"/>
      <c r="AH37" s="54"/>
      <c r="AI37" s="54"/>
      <c r="AJ37" s="54"/>
      <c r="AK37" s="54"/>
      <c r="AL37" s="54"/>
      <c r="AM37" s="13"/>
      <c r="AN37" s="13"/>
      <c r="AO37" s="13"/>
      <c r="AP37" s="13"/>
      <c r="AQ37" s="13"/>
      <c r="AR37" s="13"/>
      <c r="AS37" s="13"/>
      <c r="AT37" s="13"/>
      <c r="AU37" s="13"/>
      <c r="AV37" s="13"/>
      <c r="AW37" s="13"/>
      <c r="AX37" s="13"/>
      <c r="AY37" s="12"/>
      <c r="AZ37" s="12"/>
      <c r="BA37" s="47"/>
      <c r="BB37" s="112"/>
      <c r="BC37" s="48"/>
      <c r="BD37" s="48"/>
    </row>
    <row r="38" spans="1:60" x14ac:dyDescent="0.2">
      <c r="A38" s="50">
        <v>30</v>
      </c>
      <c r="B38" s="51"/>
      <c r="C38" s="51"/>
      <c r="D38" s="51"/>
      <c r="E38" s="52">
        <f t="shared" si="0"/>
        <v>0</v>
      </c>
      <c r="F38" s="51"/>
      <c r="G38" s="51"/>
      <c r="H38" s="51"/>
      <c r="I38" s="51"/>
      <c r="J38" s="51"/>
      <c r="K38" s="51"/>
      <c r="L38" s="53"/>
      <c r="M38" s="53"/>
      <c r="N38" s="53"/>
      <c r="O38" s="51"/>
      <c r="P38" s="51"/>
      <c r="Q38" s="51"/>
      <c r="R38" s="52">
        <f t="shared" si="1"/>
        <v>0</v>
      </c>
      <c r="S38" s="51"/>
      <c r="T38" s="51"/>
      <c r="U38" s="51"/>
      <c r="V38" s="52">
        <f t="shared" si="2"/>
        <v>0</v>
      </c>
      <c r="W38" s="53"/>
      <c r="X38" s="53">
        <v>10</v>
      </c>
      <c r="Y38" s="53">
        <v>2</v>
      </c>
      <c r="Z38" s="51"/>
      <c r="AA38" s="51"/>
      <c r="AB38" s="54"/>
      <c r="AC38" s="54"/>
      <c r="AD38" s="54"/>
      <c r="AE38" s="54"/>
      <c r="AF38" s="54"/>
      <c r="AG38" s="54"/>
      <c r="AH38" s="54"/>
      <c r="AI38" s="54"/>
      <c r="AJ38" s="54"/>
      <c r="AK38" s="54"/>
      <c r="AL38" s="54"/>
      <c r="AM38" s="13"/>
      <c r="AN38" s="13"/>
      <c r="AO38" s="13"/>
      <c r="AP38" s="13"/>
      <c r="AQ38" s="13"/>
      <c r="AR38" s="13"/>
      <c r="AS38" s="13"/>
      <c r="AT38" s="13"/>
      <c r="AU38" s="13"/>
      <c r="AV38" s="13"/>
      <c r="AW38" s="13"/>
      <c r="AX38" s="13"/>
      <c r="AY38" s="12"/>
      <c r="AZ38" s="12"/>
      <c r="BA38" s="47"/>
      <c r="BB38" s="112"/>
      <c r="BC38" s="48"/>
      <c r="BD38" s="48"/>
    </row>
    <row r="39" spans="1:60" x14ac:dyDescent="0.2">
      <c r="A39" s="50">
        <v>31</v>
      </c>
      <c r="B39" s="51"/>
      <c r="C39" s="51"/>
      <c r="D39" s="51"/>
      <c r="E39" s="52">
        <f t="shared" si="0"/>
        <v>0</v>
      </c>
      <c r="F39" s="51"/>
      <c r="G39" s="51"/>
      <c r="H39" s="51"/>
      <c r="I39" s="51"/>
      <c r="J39" s="51"/>
      <c r="K39" s="51"/>
      <c r="L39" s="53"/>
      <c r="M39" s="53"/>
      <c r="N39" s="53"/>
      <c r="O39" s="51"/>
      <c r="P39" s="51"/>
      <c r="Q39" s="51"/>
      <c r="R39" s="52">
        <f t="shared" si="1"/>
        <v>0</v>
      </c>
      <c r="S39" s="51"/>
      <c r="T39" s="51"/>
      <c r="U39" s="51"/>
      <c r="V39" s="52">
        <f t="shared" si="2"/>
        <v>0</v>
      </c>
      <c r="W39" s="53"/>
      <c r="X39" s="53">
        <v>10</v>
      </c>
      <c r="Y39" s="53">
        <v>2</v>
      </c>
      <c r="Z39" s="58"/>
      <c r="AA39" s="51"/>
      <c r="AB39" s="54"/>
      <c r="AC39" s="54"/>
      <c r="AD39" s="54"/>
      <c r="AE39" s="54"/>
      <c r="AF39" s="54"/>
      <c r="AG39" s="54"/>
      <c r="AH39" s="54"/>
      <c r="AI39" s="54"/>
      <c r="AJ39" s="54"/>
      <c r="AK39" s="54"/>
      <c r="AL39" s="54"/>
      <c r="AM39" s="13"/>
      <c r="AN39" s="13"/>
      <c r="AO39" s="13"/>
      <c r="AP39" s="13"/>
      <c r="AQ39" s="13"/>
      <c r="AR39" s="13"/>
      <c r="AS39" s="13"/>
      <c r="AT39" s="13"/>
      <c r="AU39" s="13"/>
      <c r="AV39" s="13"/>
      <c r="AW39" s="13"/>
      <c r="AX39" s="13"/>
      <c r="AY39" s="12"/>
      <c r="AZ39" s="12"/>
      <c r="BA39" s="47"/>
      <c r="BB39" s="112"/>
      <c r="BC39" s="48"/>
      <c r="BD39" s="48"/>
      <c r="BG39" s="138"/>
      <c r="BH39" s="138"/>
    </row>
    <row r="40" spans="1:60" x14ac:dyDescent="0.2">
      <c r="A40" s="3"/>
      <c r="B40" s="6">
        <f>STDEV(B9:B39)</f>
        <v>2.5923983298345981</v>
      </c>
      <c r="C40" s="6"/>
      <c r="D40" s="6"/>
      <c r="E40" s="6"/>
      <c r="F40" s="6"/>
      <c r="G40" s="6"/>
      <c r="H40" s="6"/>
      <c r="I40" s="6"/>
      <c r="J40" s="6"/>
      <c r="K40" s="6"/>
      <c r="L40" s="7"/>
      <c r="M40" s="7"/>
      <c r="N40" s="7"/>
      <c r="O40" s="6"/>
      <c r="P40" s="6"/>
      <c r="Q40" s="6"/>
      <c r="R40" s="21"/>
      <c r="S40" s="6"/>
      <c r="T40" s="6"/>
      <c r="U40" s="6"/>
      <c r="V40" s="6"/>
      <c r="W40" s="7"/>
      <c r="X40" s="7"/>
      <c r="Y40" s="7"/>
      <c r="Z40" s="8"/>
      <c r="AA40" s="8"/>
      <c r="AB40" s="9"/>
      <c r="AC40" s="9"/>
      <c r="AD40" s="9"/>
      <c r="AE40" s="9"/>
      <c r="AF40" s="9"/>
      <c r="AG40" s="9"/>
      <c r="AH40" s="9"/>
      <c r="AI40" s="9"/>
      <c r="AJ40" s="9"/>
      <c r="AK40" s="9"/>
      <c r="AL40" s="9"/>
      <c r="AW40" s="138"/>
      <c r="AY40" s="138"/>
      <c r="BB40" s="60">
        <f>MAXA(BB5:BB35)</f>
        <v>15.1</v>
      </c>
      <c r="BC40" s="73">
        <f>AVERAGE(BC9:BC36)</f>
        <v>2.089285714285714</v>
      </c>
    </row>
    <row r="41" spans="1:60" x14ac:dyDescent="0.2">
      <c r="A41" s="2"/>
      <c r="B41" s="6"/>
      <c r="C41" s="6"/>
      <c r="D41" s="6"/>
      <c r="E41" s="6"/>
      <c r="F41" s="6"/>
      <c r="G41" s="6"/>
      <c r="H41" s="6"/>
      <c r="I41" s="6"/>
      <c r="J41" s="6"/>
      <c r="K41" s="6"/>
      <c r="L41" s="7"/>
      <c r="M41" s="7"/>
      <c r="N41" s="7"/>
      <c r="O41" s="6"/>
      <c r="P41" s="6"/>
      <c r="Q41" s="6"/>
      <c r="R41" s="4"/>
      <c r="S41" s="6"/>
      <c r="T41" s="6"/>
      <c r="U41" s="6"/>
      <c r="V41" s="6"/>
      <c r="W41" s="7"/>
      <c r="X41" s="7"/>
      <c r="Y41" s="7"/>
      <c r="Z41" s="15"/>
      <c r="AA41" s="8"/>
      <c r="AB41" s="14"/>
      <c r="AC41" s="9"/>
      <c r="AD41" s="9"/>
      <c r="AE41" s="9"/>
      <c r="AF41" s="9"/>
      <c r="AG41" s="9"/>
      <c r="AH41" s="9"/>
      <c r="AI41" s="9"/>
      <c r="AJ41" s="9"/>
      <c r="AK41" s="9"/>
      <c r="AL41" s="9"/>
      <c r="AM41" s="6"/>
    </row>
    <row r="42" spans="1:60" s="63" customFormat="1" x14ac:dyDescent="0.2">
      <c r="A42" s="59" t="s">
        <v>35</v>
      </c>
      <c r="B42" s="60">
        <f t="shared" ref="B42:Q42" si="4">SUM(B9:B39)</f>
        <v>305.59999999999991</v>
      </c>
      <c r="C42" s="60">
        <f t="shared" si="4"/>
        <v>512.5</v>
      </c>
      <c r="D42" s="60">
        <f t="shared" si="4"/>
        <v>80.699999999999989</v>
      </c>
      <c r="E42" s="60">
        <f>SUM(E10:E39)</f>
        <v>417.79999999999995</v>
      </c>
      <c r="F42" s="60">
        <f t="shared" si="4"/>
        <v>27.999999999999996</v>
      </c>
      <c r="G42" s="60">
        <f t="shared" si="4"/>
        <v>145.79999999999995</v>
      </c>
      <c r="H42" s="60">
        <f t="shared" si="4"/>
        <v>159</v>
      </c>
      <c r="I42" s="60">
        <f t="shared" si="4"/>
        <v>195.69999999999996</v>
      </c>
      <c r="J42" s="60">
        <f t="shared" si="4"/>
        <v>120.80000000000005</v>
      </c>
      <c r="K42" s="60">
        <f t="shared" si="4"/>
        <v>-33.9</v>
      </c>
      <c r="L42" s="60">
        <f t="shared" si="4"/>
        <v>1309</v>
      </c>
      <c r="M42" s="60">
        <f t="shared" si="4"/>
        <v>2100</v>
      </c>
      <c r="N42" s="60">
        <f t="shared" si="4"/>
        <v>700</v>
      </c>
      <c r="O42" s="60">
        <f t="shared" si="4"/>
        <v>24067.800000000007</v>
      </c>
      <c r="P42" s="60">
        <f t="shared" si="4"/>
        <v>24145.600000000002</v>
      </c>
      <c r="Q42" s="60">
        <f t="shared" si="4"/>
        <v>23983.500000000004</v>
      </c>
      <c r="R42" s="60">
        <f>P42-Q42</f>
        <v>162.09999999999854</v>
      </c>
      <c r="S42" s="60">
        <f t="shared" ref="S42:AM42" si="5">SUM(S9:S39)</f>
        <v>28310.399999999994</v>
      </c>
      <c r="T42" s="60">
        <f t="shared" si="5"/>
        <v>28437.8</v>
      </c>
      <c r="U42" s="60">
        <f t="shared" si="5"/>
        <v>28153.5</v>
      </c>
      <c r="V42" s="60">
        <f t="shared" si="5"/>
        <v>284.3000000000003</v>
      </c>
      <c r="W42" s="60">
        <f t="shared" si="5"/>
        <v>59</v>
      </c>
      <c r="X42" s="60">
        <f t="shared" si="5"/>
        <v>310</v>
      </c>
      <c r="Y42" s="60">
        <f t="shared" si="5"/>
        <v>62</v>
      </c>
      <c r="Z42" s="61">
        <f t="shared" si="5"/>
        <v>238.10000000000002</v>
      </c>
      <c r="AA42" s="60">
        <f t="shared" si="5"/>
        <v>17.2</v>
      </c>
      <c r="AB42" s="62">
        <f t="shared" si="5"/>
        <v>119.57999999999998</v>
      </c>
      <c r="AC42" s="62"/>
      <c r="AD42" s="62"/>
      <c r="AE42" s="62"/>
      <c r="AF42" s="62"/>
      <c r="AG42" s="62"/>
      <c r="AH42" s="62"/>
      <c r="AI42" s="62"/>
      <c r="AJ42" s="62"/>
      <c r="AK42" s="62"/>
      <c r="AL42" s="62"/>
      <c r="AM42" s="62">
        <f t="shared" si="5"/>
        <v>0</v>
      </c>
    </row>
    <row r="43" spans="1:60" s="63" customFormat="1" x14ac:dyDescent="0.2">
      <c r="A43" s="59" t="s">
        <v>36</v>
      </c>
      <c r="B43" s="60">
        <f t="shared" ref="B43:Q43" si="6">AVERAGEA(B9:B39)</f>
        <v>10.914285714285711</v>
      </c>
      <c r="C43" s="60">
        <f t="shared" si="6"/>
        <v>18.303571428571427</v>
      </c>
      <c r="D43" s="60">
        <f t="shared" si="6"/>
        <v>2.8821428571428567</v>
      </c>
      <c r="E43" s="60">
        <f>AVERAGEA(E10:E39)</f>
        <v>13.926666666666666</v>
      </c>
      <c r="F43" s="60">
        <f t="shared" si="6"/>
        <v>0.99999999999999989</v>
      </c>
      <c r="G43" s="60">
        <f t="shared" si="6"/>
        <v>5.2071428571428555</v>
      </c>
      <c r="H43" s="60">
        <f t="shared" si="6"/>
        <v>5.6785714285714288</v>
      </c>
      <c r="I43" s="60">
        <f t="shared" si="6"/>
        <v>6.989285714285713</v>
      </c>
      <c r="J43" s="60">
        <f t="shared" si="6"/>
        <v>4.3142857142857158</v>
      </c>
      <c r="K43" s="60">
        <f t="shared" si="6"/>
        <v>-1.2107142857142856</v>
      </c>
      <c r="L43" s="60">
        <f t="shared" si="6"/>
        <v>46.75</v>
      </c>
      <c r="M43" s="60">
        <f t="shared" si="6"/>
        <v>75</v>
      </c>
      <c r="N43" s="60">
        <f t="shared" si="6"/>
        <v>25</v>
      </c>
      <c r="O43" s="60">
        <f t="shared" si="6"/>
        <v>859.56428571428592</v>
      </c>
      <c r="P43" s="60">
        <f t="shared" si="6"/>
        <v>862.34285714285727</v>
      </c>
      <c r="Q43" s="60">
        <f t="shared" si="6"/>
        <v>856.55357142857156</v>
      </c>
      <c r="R43" s="60">
        <f>P43-Q43</f>
        <v>5.789285714285711</v>
      </c>
      <c r="S43" s="60">
        <f t="shared" ref="S43:AM43" si="7">AVERAGEA(S9:S39)</f>
        <v>1011.0857142857141</v>
      </c>
      <c r="T43" s="60">
        <f t="shared" si="7"/>
        <v>1015.6357142857142</v>
      </c>
      <c r="U43" s="60">
        <f t="shared" si="7"/>
        <v>1005.4821428571429</v>
      </c>
      <c r="V43" s="60">
        <f t="shared" si="7"/>
        <v>9.1709677419354936</v>
      </c>
      <c r="W43" s="60">
        <f t="shared" si="7"/>
        <v>2.36</v>
      </c>
      <c r="X43" s="60">
        <f t="shared" si="7"/>
        <v>10</v>
      </c>
      <c r="Y43" s="60">
        <f t="shared" si="7"/>
        <v>2</v>
      </c>
      <c r="Z43" s="61">
        <f t="shared" si="7"/>
        <v>8.5035714285714299</v>
      </c>
      <c r="AA43" s="60">
        <f t="shared" si="7"/>
        <v>0.61428571428571421</v>
      </c>
      <c r="AB43" s="60">
        <f t="shared" si="7"/>
        <v>4.270714285714285</v>
      </c>
      <c r="AC43" s="60"/>
      <c r="AD43" s="60"/>
      <c r="AE43" s="60"/>
      <c r="AF43" s="60"/>
      <c r="AG43" s="60"/>
      <c r="AH43" s="60"/>
      <c r="AI43" s="60"/>
      <c r="AJ43" s="60"/>
      <c r="AK43" s="60"/>
      <c r="AL43" s="60"/>
      <c r="AM43" s="60" t="e">
        <f t="shared" si="7"/>
        <v>#DIV/0!</v>
      </c>
    </row>
    <row r="44" spans="1:60" s="63" customFormat="1" x14ac:dyDescent="0.2">
      <c r="A44" s="59" t="s">
        <v>19</v>
      </c>
      <c r="B44" s="60">
        <f t="shared" ref="B44:Q44" si="8">MAXA(B9:B39)</f>
        <v>16.100000000000001</v>
      </c>
      <c r="C44" s="60">
        <f t="shared" si="8"/>
        <v>25.2</v>
      </c>
      <c r="D44" s="60">
        <f t="shared" si="8"/>
        <v>9.1999999999999993</v>
      </c>
      <c r="E44" s="60">
        <f>MAXA(E10:E39)</f>
        <v>25.599999999999998</v>
      </c>
      <c r="F44" s="60">
        <f t="shared" si="8"/>
        <v>8.4</v>
      </c>
      <c r="G44" s="60">
        <f t="shared" si="8"/>
        <v>8</v>
      </c>
      <c r="H44" s="60">
        <f t="shared" si="8"/>
        <v>8.6999999999999993</v>
      </c>
      <c r="I44" s="60">
        <f t="shared" si="8"/>
        <v>12</v>
      </c>
      <c r="J44" s="60">
        <f t="shared" si="8"/>
        <v>6.8</v>
      </c>
      <c r="K44" s="60">
        <f t="shared" si="8"/>
        <v>4.5999999999999996</v>
      </c>
      <c r="L44" s="60">
        <f t="shared" si="8"/>
        <v>66</v>
      </c>
      <c r="M44" s="60">
        <f t="shared" si="8"/>
        <v>97</v>
      </c>
      <c r="N44" s="60">
        <f t="shared" si="8"/>
        <v>40</v>
      </c>
      <c r="O44" s="60">
        <f t="shared" si="8"/>
        <v>867.6</v>
      </c>
      <c r="P44" s="60">
        <f t="shared" si="8"/>
        <v>869.4</v>
      </c>
      <c r="Q44" s="60">
        <f t="shared" si="8"/>
        <v>863.4</v>
      </c>
      <c r="R44" s="60">
        <f>MAXA(R9:R39)</f>
        <v>13</v>
      </c>
      <c r="S44" s="60">
        <f t="shared" ref="S44:AM44" si="9">MAXA(S9:S39)</f>
        <v>1025.5999999999999</v>
      </c>
      <c r="T44" s="60">
        <f t="shared" si="9"/>
        <v>1029.2</v>
      </c>
      <c r="U44" s="60">
        <f t="shared" si="9"/>
        <v>1016.6</v>
      </c>
      <c r="V44" s="60">
        <f t="shared" si="9"/>
        <v>22.200000000000045</v>
      </c>
      <c r="W44" s="60">
        <f t="shared" si="9"/>
        <v>8</v>
      </c>
      <c r="X44" s="60">
        <f t="shared" si="9"/>
        <v>10</v>
      </c>
      <c r="Y44" s="60">
        <f t="shared" si="9"/>
        <v>2</v>
      </c>
      <c r="Z44" s="61">
        <f t="shared" si="9"/>
        <v>10.3</v>
      </c>
      <c r="AA44" s="60">
        <f t="shared" si="9"/>
        <v>14.6</v>
      </c>
      <c r="AB44" s="60">
        <f t="shared" si="9"/>
        <v>9.9600000000000009</v>
      </c>
      <c r="AC44" s="60"/>
      <c r="AD44" s="60"/>
      <c r="AE44" s="60"/>
      <c r="AF44" s="60"/>
      <c r="AG44" s="60"/>
      <c r="AH44" s="60"/>
      <c r="AI44" s="60"/>
      <c r="AJ44" s="60"/>
      <c r="AK44" s="60"/>
      <c r="AL44" s="60"/>
      <c r="AM44" s="60">
        <f t="shared" si="9"/>
        <v>0</v>
      </c>
    </row>
    <row r="45" spans="1:60" s="63" customFormat="1" x14ac:dyDescent="0.2">
      <c r="A45" s="59" t="s">
        <v>20</v>
      </c>
      <c r="B45" s="60">
        <f t="shared" ref="B45:Q45" si="10">MINA(B9:B39)</f>
        <v>6.1</v>
      </c>
      <c r="C45" s="60">
        <f t="shared" si="10"/>
        <v>11.6</v>
      </c>
      <c r="D45" s="60">
        <f t="shared" si="10"/>
        <v>-4.2</v>
      </c>
      <c r="E45" s="60">
        <f>MINA(E10:E36)</f>
        <v>8.1999999999999993</v>
      </c>
      <c r="F45" s="60">
        <f t="shared" si="10"/>
        <v>-6.8</v>
      </c>
      <c r="G45" s="60">
        <f t="shared" si="10"/>
        <v>0.1</v>
      </c>
      <c r="H45" s="60">
        <f t="shared" si="10"/>
        <v>3.5</v>
      </c>
      <c r="I45" s="60">
        <f t="shared" si="10"/>
        <v>4.8</v>
      </c>
      <c r="J45" s="60">
        <f t="shared" si="10"/>
        <v>2.4</v>
      </c>
      <c r="K45" s="60">
        <f t="shared" si="10"/>
        <v>-6.8</v>
      </c>
      <c r="L45" s="60">
        <f t="shared" si="10"/>
        <v>22</v>
      </c>
      <c r="M45" s="60">
        <f t="shared" si="10"/>
        <v>43</v>
      </c>
      <c r="N45" s="60">
        <f t="shared" si="10"/>
        <v>8</v>
      </c>
      <c r="O45" s="60">
        <f t="shared" si="10"/>
        <v>852.1</v>
      </c>
      <c r="P45" s="60">
        <f t="shared" si="10"/>
        <v>854.8</v>
      </c>
      <c r="Q45" s="60">
        <f t="shared" si="10"/>
        <v>849.9</v>
      </c>
      <c r="R45" s="60">
        <f>MINA(R9:R36)</f>
        <v>2.7000000000000455</v>
      </c>
      <c r="S45" s="60">
        <f t="shared" ref="S45:AM45" si="11">MINA(S9:S39)</f>
        <v>1000.2</v>
      </c>
      <c r="T45" s="60">
        <f t="shared" si="11"/>
        <v>1003.8</v>
      </c>
      <c r="U45" s="60">
        <f t="shared" si="11"/>
        <v>995.9</v>
      </c>
      <c r="V45" s="60">
        <f>MINA(V9:V36)</f>
        <v>-0.30000000000006821</v>
      </c>
      <c r="W45" s="60">
        <f t="shared" si="11"/>
        <v>0</v>
      </c>
      <c r="X45" s="60">
        <f t="shared" si="11"/>
        <v>10</v>
      </c>
      <c r="Y45" s="60">
        <f t="shared" si="11"/>
        <v>2</v>
      </c>
      <c r="Z45" s="61">
        <f t="shared" si="11"/>
        <v>0</v>
      </c>
      <c r="AA45" s="60">
        <f t="shared" si="11"/>
        <v>0</v>
      </c>
      <c r="AB45" s="60">
        <f t="shared" si="11"/>
        <v>1.92</v>
      </c>
      <c r="AC45" s="60"/>
      <c r="AD45" s="60"/>
      <c r="AE45" s="60"/>
      <c r="AF45" s="60"/>
      <c r="AG45" s="60"/>
      <c r="AH45" s="60"/>
      <c r="AI45" s="60"/>
      <c r="AJ45" s="60"/>
      <c r="AK45" s="60"/>
      <c r="AL45" s="60"/>
      <c r="AM45" s="60">
        <f t="shared" si="11"/>
        <v>0</v>
      </c>
    </row>
    <row r="46" spans="1:60" x14ac:dyDescent="0.2">
      <c r="A46" s="2"/>
      <c r="B46" s="6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4">
        <f t="shared" ref="R46:R51" si="12">P46-Q46</f>
        <v>0</v>
      </c>
      <c r="S46" s="6"/>
      <c r="T46" s="6"/>
      <c r="U46" s="6"/>
      <c r="V46" s="6"/>
      <c r="W46" s="6"/>
      <c r="X46" s="6"/>
      <c r="Y46" s="6"/>
      <c r="Z46" s="18"/>
      <c r="AA46" s="6"/>
      <c r="AB46" s="10"/>
      <c r="AC46" s="10"/>
      <c r="AD46" s="10"/>
      <c r="AE46" s="10"/>
      <c r="AF46" s="10"/>
      <c r="AG46" s="10"/>
      <c r="AH46" s="10"/>
      <c r="AI46" s="10"/>
      <c r="AJ46" s="10"/>
      <c r="AK46" s="10"/>
      <c r="AL46" s="10"/>
      <c r="AM46" s="5"/>
    </row>
    <row r="47" spans="1:60" s="64" customFormat="1" x14ac:dyDescent="0.2">
      <c r="A47" s="156" t="s">
        <v>35</v>
      </c>
      <c r="B47" s="142">
        <f t="shared" ref="B47:L47" si="13">SUM(B9:B18)</f>
        <v>107.4</v>
      </c>
      <c r="C47" s="142">
        <f t="shared" si="13"/>
        <v>173.7</v>
      </c>
      <c r="D47" s="142">
        <f t="shared" si="13"/>
        <v>37.1</v>
      </c>
      <c r="E47" s="142">
        <f>SUM(E9:E18)</f>
        <v>136.6</v>
      </c>
      <c r="F47" s="142">
        <f t="shared" si="13"/>
        <v>16.100000000000001</v>
      </c>
      <c r="G47" s="142">
        <f t="shared" si="13"/>
        <v>59.800000000000004</v>
      </c>
      <c r="H47" s="142">
        <f t="shared" si="13"/>
        <v>65.400000000000006</v>
      </c>
      <c r="I47" s="142">
        <f t="shared" si="13"/>
        <v>79.699999999999989</v>
      </c>
      <c r="J47" s="142">
        <f t="shared" si="13"/>
        <v>50.500000000000007</v>
      </c>
      <c r="K47" s="142">
        <f t="shared" si="13"/>
        <v>6.4000000000000012</v>
      </c>
      <c r="L47" s="142">
        <f t="shared" si="13"/>
        <v>538</v>
      </c>
      <c r="M47" s="142"/>
      <c r="N47" s="142">
        <f>SUM(N9:N18)</f>
        <v>294</v>
      </c>
      <c r="O47" s="142">
        <f>SUM(O9:O18)</f>
        <v>8576.9000000000015</v>
      </c>
      <c r="P47" s="142">
        <f>SUM(P9:P18)</f>
        <v>8603.0999999999985</v>
      </c>
      <c r="Q47" s="142">
        <f>SUM(Q9:Q18)</f>
        <v>8552.1</v>
      </c>
      <c r="R47" s="142">
        <f t="shared" si="12"/>
        <v>50.999999999998181</v>
      </c>
      <c r="S47" s="142">
        <f t="shared" ref="S47:AB47" si="14">SUM(S9:S18)</f>
        <v>10088.5</v>
      </c>
      <c r="T47" s="142">
        <f t="shared" si="14"/>
        <v>10132.799999999999</v>
      </c>
      <c r="U47" s="142">
        <f t="shared" si="14"/>
        <v>10042</v>
      </c>
      <c r="V47" s="142">
        <f t="shared" si="14"/>
        <v>90.800000000000068</v>
      </c>
      <c r="W47" s="142">
        <f t="shared" si="14"/>
        <v>32</v>
      </c>
      <c r="X47" s="142">
        <f t="shared" si="14"/>
        <v>100</v>
      </c>
      <c r="Y47" s="142">
        <f t="shared" si="14"/>
        <v>20</v>
      </c>
      <c r="Z47" s="142">
        <f>SUM(Z9:Z18)</f>
        <v>68.400000000000006</v>
      </c>
      <c r="AA47" s="142">
        <f t="shared" si="14"/>
        <v>16.899999999999999</v>
      </c>
      <c r="AB47" s="142">
        <f t="shared" si="14"/>
        <v>31.28</v>
      </c>
      <c r="AC47" s="165"/>
      <c r="AD47" s="165"/>
      <c r="AE47" s="165"/>
      <c r="AF47" s="165"/>
      <c r="AG47" s="165"/>
      <c r="AH47" s="165"/>
      <c r="AI47" s="165"/>
      <c r="AJ47" s="165"/>
      <c r="AK47" s="165"/>
      <c r="AL47" s="165"/>
      <c r="AM47" s="166"/>
      <c r="AN47" s="167"/>
      <c r="AO47" s="167"/>
      <c r="AP47" s="167"/>
      <c r="AQ47" s="167"/>
      <c r="AR47" s="167"/>
      <c r="AS47" s="167"/>
      <c r="AT47" s="167"/>
      <c r="AU47" s="167"/>
      <c r="AV47" s="167"/>
      <c r="AW47" s="167"/>
      <c r="AX47" s="167"/>
      <c r="AY47" s="167"/>
      <c r="AZ47" s="167"/>
      <c r="BA47" s="167"/>
      <c r="BB47" s="167"/>
      <c r="BC47" s="167"/>
      <c r="BD47" s="167"/>
    </row>
    <row r="48" spans="1:60" s="64" customFormat="1" x14ac:dyDescent="0.2">
      <c r="A48" s="156" t="s">
        <v>32</v>
      </c>
      <c r="B48" s="142">
        <f t="shared" ref="B48:Q48" si="15">AVERAGEA(B9:B18)</f>
        <v>10.74</v>
      </c>
      <c r="C48" s="142">
        <f t="shared" si="15"/>
        <v>17.369999999999997</v>
      </c>
      <c r="D48" s="142">
        <f t="shared" si="15"/>
        <v>3.71</v>
      </c>
      <c r="E48" s="142">
        <f>AVERAGEA(E9:E18)</f>
        <v>13.66</v>
      </c>
      <c r="F48" s="142">
        <f t="shared" si="15"/>
        <v>1.61</v>
      </c>
      <c r="G48" s="142">
        <f t="shared" si="15"/>
        <v>5.98</v>
      </c>
      <c r="H48" s="142">
        <f t="shared" si="15"/>
        <v>6.5400000000000009</v>
      </c>
      <c r="I48" s="142">
        <f t="shared" si="15"/>
        <v>7.9699999999999989</v>
      </c>
      <c r="J48" s="142">
        <f t="shared" si="15"/>
        <v>5.0500000000000007</v>
      </c>
      <c r="K48" s="142">
        <f t="shared" si="15"/>
        <v>0.64000000000000012</v>
      </c>
      <c r="L48" s="142">
        <f t="shared" si="15"/>
        <v>53.8</v>
      </c>
      <c r="M48" s="142">
        <f t="shared" si="15"/>
        <v>82.1</v>
      </c>
      <c r="N48" s="142">
        <f t="shared" si="15"/>
        <v>29.4</v>
      </c>
      <c r="O48" s="142">
        <f t="shared" si="15"/>
        <v>857.69000000000017</v>
      </c>
      <c r="P48" s="142">
        <f t="shared" si="15"/>
        <v>860.30999999999983</v>
      </c>
      <c r="Q48" s="142">
        <f t="shared" si="15"/>
        <v>855.21</v>
      </c>
      <c r="R48" s="142">
        <f t="shared" si="12"/>
        <v>5.0999999999997954</v>
      </c>
      <c r="S48" s="142">
        <f t="shared" ref="S48:AB48" si="16">AVERAGEA(S9:S18)</f>
        <v>1008.85</v>
      </c>
      <c r="T48" s="142">
        <f t="shared" si="16"/>
        <v>1013.28</v>
      </c>
      <c r="U48" s="142">
        <f t="shared" si="16"/>
        <v>1004.2</v>
      </c>
      <c r="V48" s="142">
        <f t="shared" si="16"/>
        <v>9.0800000000000072</v>
      </c>
      <c r="W48" s="142">
        <f t="shared" si="16"/>
        <v>4.5714285714285712</v>
      </c>
      <c r="X48" s="142">
        <f t="shared" si="16"/>
        <v>10</v>
      </c>
      <c r="Y48" s="142">
        <f t="shared" si="16"/>
        <v>2</v>
      </c>
      <c r="Z48" s="142">
        <f>AVERAGEA(Z9:Z18)</f>
        <v>6.8400000000000007</v>
      </c>
      <c r="AA48" s="142">
        <f t="shared" si="16"/>
        <v>1.69</v>
      </c>
      <c r="AB48" s="142">
        <f t="shared" si="16"/>
        <v>3.1280000000000001</v>
      </c>
      <c r="AC48" s="165"/>
      <c r="AD48" s="165"/>
      <c r="AE48" s="165"/>
      <c r="AF48" s="165"/>
      <c r="AG48" s="165"/>
      <c r="AH48" s="165"/>
      <c r="AI48" s="165"/>
      <c r="AJ48" s="165"/>
      <c r="AK48" s="165"/>
      <c r="AL48" s="165"/>
      <c r="AM48" s="166"/>
      <c r="AN48" s="167"/>
      <c r="AO48" s="167"/>
      <c r="AP48" s="167"/>
      <c r="AQ48" s="167"/>
      <c r="AR48" s="167"/>
      <c r="AS48" s="167"/>
      <c r="AT48" s="167"/>
      <c r="AU48" s="167"/>
      <c r="AV48" s="167"/>
      <c r="AW48" s="167"/>
      <c r="AX48" s="167"/>
      <c r="AY48" s="167"/>
      <c r="AZ48" s="167"/>
      <c r="BA48" s="167"/>
      <c r="BB48" s="167"/>
      <c r="BC48" s="167"/>
      <c r="BD48" s="167"/>
    </row>
    <row r="49" spans="1:56" s="64" customFormat="1" x14ac:dyDescent="0.2">
      <c r="A49" s="156" t="s">
        <v>19</v>
      </c>
      <c r="B49" s="142">
        <f t="shared" ref="B49:Q49" si="17">MAXA(B9:B18)</f>
        <v>14.6</v>
      </c>
      <c r="C49" s="142">
        <f t="shared" si="17"/>
        <v>23.9</v>
      </c>
      <c r="D49" s="142">
        <f t="shared" si="17"/>
        <v>7.8</v>
      </c>
      <c r="E49" s="142">
        <f>MAXA(E9:E18)</f>
        <v>21.7</v>
      </c>
      <c r="F49" s="142">
        <f t="shared" si="17"/>
        <v>8.4</v>
      </c>
      <c r="G49" s="142">
        <f t="shared" si="17"/>
        <v>8</v>
      </c>
      <c r="H49" s="142">
        <f t="shared" si="17"/>
        <v>8.6999999999999993</v>
      </c>
      <c r="I49" s="142">
        <f t="shared" si="17"/>
        <v>12</v>
      </c>
      <c r="J49" s="142">
        <f t="shared" si="17"/>
        <v>6.8</v>
      </c>
      <c r="K49" s="142">
        <f t="shared" si="17"/>
        <v>4.5999999999999996</v>
      </c>
      <c r="L49" s="142">
        <f t="shared" si="17"/>
        <v>66</v>
      </c>
      <c r="M49" s="142">
        <f t="shared" si="17"/>
        <v>97</v>
      </c>
      <c r="N49" s="142">
        <f t="shared" si="17"/>
        <v>40</v>
      </c>
      <c r="O49" s="142">
        <f t="shared" si="17"/>
        <v>862.2</v>
      </c>
      <c r="P49" s="142">
        <f t="shared" si="17"/>
        <v>864.2</v>
      </c>
      <c r="Q49" s="142">
        <f t="shared" si="17"/>
        <v>860.6</v>
      </c>
      <c r="R49" s="142">
        <f t="shared" si="12"/>
        <v>3.6000000000000227</v>
      </c>
      <c r="S49" s="142">
        <f t="shared" ref="S49:AB49" si="18">MAXA(S9:S18)</f>
        <v>1015</v>
      </c>
      <c r="T49" s="142">
        <f t="shared" si="18"/>
        <v>1019.4</v>
      </c>
      <c r="U49" s="142">
        <f t="shared" si="18"/>
        <v>1011.2</v>
      </c>
      <c r="V49" s="142">
        <f t="shared" si="18"/>
        <v>13</v>
      </c>
      <c r="W49" s="142">
        <f t="shared" si="18"/>
        <v>8</v>
      </c>
      <c r="X49" s="142">
        <f t="shared" si="18"/>
        <v>10</v>
      </c>
      <c r="Y49" s="142">
        <f t="shared" si="18"/>
        <v>2</v>
      </c>
      <c r="Z49" s="142">
        <f>MAXA(Z9:Z18)</f>
        <v>10.1</v>
      </c>
      <c r="AA49" s="142">
        <f t="shared" si="18"/>
        <v>14.6</v>
      </c>
      <c r="AB49" s="142">
        <f t="shared" si="18"/>
        <v>4.8899999999999997</v>
      </c>
      <c r="AC49" s="165"/>
      <c r="AD49" s="165"/>
      <c r="AE49" s="165"/>
      <c r="AF49" s="165"/>
      <c r="AG49" s="165"/>
      <c r="AH49" s="165"/>
      <c r="AI49" s="165"/>
      <c r="AJ49" s="165"/>
      <c r="AK49" s="165"/>
      <c r="AL49" s="165"/>
      <c r="AM49" s="166"/>
      <c r="AN49" s="167"/>
      <c r="AO49" s="167"/>
      <c r="AP49" s="167"/>
      <c r="AQ49" s="167"/>
      <c r="AR49" s="167"/>
      <c r="AS49" s="167"/>
      <c r="AT49" s="167"/>
      <c r="AU49" s="167"/>
      <c r="AV49" s="167"/>
      <c r="AW49" s="167"/>
      <c r="AX49" s="167"/>
      <c r="AY49" s="167"/>
      <c r="AZ49" s="167"/>
      <c r="BA49" s="167"/>
      <c r="BB49" s="167"/>
      <c r="BC49" s="167"/>
      <c r="BD49" s="167"/>
    </row>
    <row r="50" spans="1:56" s="64" customFormat="1" x14ac:dyDescent="0.2">
      <c r="A50" s="156" t="s">
        <v>20</v>
      </c>
      <c r="B50" s="142">
        <f t="shared" ref="B50:Q50" si="19">MINA(B9:B18)</f>
        <v>8.6999999999999993</v>
      </c>
      <c r="C50" s="142">
        <f t="shared" si="19"/>
        <v>13.3</v>
      </c>
      <c r="D50" s="142">
        <f t="shared" si="19"/>
        <v>-0.2</v>
      </c>
      <c r="E50" s="142">
        <f>MINA(E9:E18)</f>
        <v>8.1999999999999993</v>
      </c>
      <c r="F50" s="142">
        <f t="shared" si="19"/>
        <v>-1.7</v>
      </c>
      <c r="G50" s="142">
        <f t="shared" si="19"/>
        <v>4.5</v>
      </c>
      <c r="H50" s="142">
        <f t="shared" si="19"/>
        <v>3.6</v>
      </c>
      <c r="I50" s="142">
        <f t="shared" si="19"/>
        <v>4.8</v>
      </c>
      <c r="J50" s="142">
        <f t="shared" si="19"/>
        <v>2.5</v>
      </c>
      <c r="K50" s="142">
        <f t="shared" si="19"/>
        <v>-6.6</v>
      </c>
      <c r="L50" s="142">
        <f t="shared" si="19"/>
        <v>22</v>
      </c>
      <c r="M50" s="142">
        <f t="shared" si="19"/>
        <v>43</v>
      </c>
      <c r="N50" s="142">
        <f t="shared" si="19"/>
        <v>8</v>
      </c>
      <c r="O50" s="142">
        <f t="shared" si="19"/>
        <v>852.1</v>
      </c>
      <c r="P50" s="142">
        <f t="shared" si="19"/>
        <v>854.8</v>
      </c>
      <c r="Q50" s="142">
        <f t="shared" si="19"/>
        <v>850</v>
      </c>
      <c r="R50" s="142">
        <f t="shared" si="12"/>
        <v>4.7999999999999545</v>
      </c>
      <c r="S50" s="142">
        <f t="shared" ref="S50:AB50" si="20">MINA(S9:S18)</f>
        <v>1001.6</v>
      </c>
      <c r="T50" s="142">
        <f t="shared" si="20"/>
        <v>1004.1</v>
      </c>
      <c r="U50" s="142">
        <f t="shared" si="20"/>
        <v>997</v>
      </c>
      <c r="V50" s="142">
        <f t="shared" si="20"/>
        <v>5.3000000000000682</v>
      </c>
      <c r="W50" s="142">
        <f t="shared" si="20"/>
        <v>1</v>
      </c>
      <c r="X50" s="142">
        <f t="shared" si="20"/>
        <v>10</v>
      </c>
      <c r="Y50" s="142">
        <f t="shared" si="20"/>
        <v>2</v>
      </c>
      <c r="Z50" s="142">
        <f>MINA(Z9:Z18)</f>
        <v>0</v>
      </c>
      <c r="AA50" s="142">
        <f t="shared" si="20"/>
        <v>0</v>
      </c>
      <c r="AB50" s="142">
        <f t="shared" si="20"/>
        <v>1.92</v>
      </c>
      <c r="AC50" s="165"/>
      <c r="AD50" s="165"/>
      <c r="AE50" s="165"/>
      <c r="AF50" s="165"/>
      <c r="AG50" s="165"/>
      <c r="AH50" s="165"/>
      <c r="AI50" s="165"/>
      <c r="AJ50" s="165"/>
      <c r="AK50" s="165"/>
      <c r="AL50" s="165"/>
      <c r="AM50" s="166"/>
      <c r="AN50" s="167"/>
      <c r="AO50" s="167"/>
      <c r="AP50" s="167"/>
      <c r="AQ50" s="167"/>
      <c r="AR50" s="167"/>
      <c r="AS50" s="167"/>
      <c r="AT50" s="167"/>
      <c r="AU50" s="167"/>
      <c r="AV50" s="167"/>
      <c r="AW50" s="167"/>
      <c r="AX50" s="167"/>
      <c r="AY50" s="167"/>
      <c r="AZ50" s="167"/>
      <c r="BA50" s="167"/>
      <c r="BB50" s="167"/>
      <c r="BC50" s="167"/>
      <c r="BD50" s="167"/>
    </row>
    <row r="51" spans="1:56" x14ac:dyDescent="0.2">
      <c r="A51" s="20"/>
      <c r="B51" s="6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4">
        <f t="shared" si="12"/>
        <v>0</v>
      </c>
      <c r="S51" s="6"/>
      <c r="T51" s="6"/>
      <c r="U51" s="6"/>
      <c r="V51" s="6"/>
      <c r="W51" s="6"/>
      <c r="X51" s="6"/>
      <c r="Y51" s="6"/>
      <c r="Z51" s="18"/>
      <c r="AA51" s="6"/>
      <c r="AB51" s="10"/>
      <c r="AC51" s="10"/>
      <c r="AD51" s="10"/>
      <c r="AE51" s="10"/>
      <c r="AF51" s="10"/>
      <c r="AG51" s="10"/>
      <c r="AH51" s="10"/>
      <c r="AI51" s="10"/>
      <c r="AJ51" s="10"/>
      <c r="AK51" s="10"/>
      <c r="AL51" s="10"/>
      <c r="AM51" s="5"/>
    </row>
    <row r="52" spans="1:56" s="68" customFormat="1" x14ac:dyDescent="0.2">
      <c r="A52" s="65" t="s">
        <v>31</v>
      </c>
      <c r="B52" s="66">
        <f t="shared" ref="B52:Q52" si="21">SUM(B19:B28)</f>
        <v>108.5</v>
      </c>
      <c r="C52" s="66">
        <f t="shared" si="21"/>
        <v>182.8</v>
      </c>
      <c r="D52" s="66">
        <f t="shared" si="21"/>
        <v>27</v>
      </c>
      <c r="E52" s="66">
        <f t="shared" si="21"/>
        <v>155.79999999999998</v>
      </c>
      <c r="F52" s="66">
        <f t="shared" si="21"/>
        <v>8.5</v>
      </c>
      <c r="G52" s="66">
        <f t="shared" si="21"/>
        <v>51.5</v>
      </c>
      <c r="H52" s="66">
        <f t="shared" si="21"/>
        <v>55.300000000000004</v>
      </c>
      <c r="I52" s="66">
        <f t="shared" si="21"/>
        <v>65.8</v>
      </c>
      <c r="J52" s="66">
        <f t="shared" si="21"/>
        <v>42.8</v>
      </c>
      <c r="K52" s="66">
        <f t="shared" si="21"/>
        <v>-13.3</v>
      </c>
      <c r="L52" s="66">
        <f t="shared" si="21"/>
        <v>454</v>
      </c>
      <c r="M52" s="66">
        <f t="shared" si="21"/>
        <v>739</v>
      </c>
      <c r="N52" s="66">
        <f t="shared" si="21"/>
        <v>252</v>
      </c>
      <c r="O52" s="66">
        <f t="shared" si="21"/>
        <v>8609.8999999999978</v>
      </c>
      <c r="P52" s="66">
        <f t="shared" si="21"/>
        <v>8634.6</v>
      </c>
      <c r="Q52" s="66">
        <f t="shared" si="21"/>
        <v>8584.2999999999993</v>
      </c>
      <c r="R52" s="66">
        <f t="shared" ref="R52:AB52" si="22">SUM(R19:R28)</f>
        <v>50.300000000000068</v>
      </c>
      <c r="S52" s="66">
        <f t="shared" si="22"/>
        <v>10128.199999999999</v>
      </c>
      <c r="T52" s="66">
        <f t="shared" si="22"/>
        <v>10168.5</v>
      </c>
      <c r="U52" s="66">
        <f t="shared" si="22"/>
        <v>10079.499999999998</v>
      </c>
      <c r="V52" s="66">
        <f t="shared" si="22"/>
        <v>89</v>
      </c>
      <c r="W52" s="66">
        <f t="shared" si="22"/>
        <v>14</v>
      </c>
      <c r="X52" s="66">
        <f t="shared" si="22"/>
        <v>100</v>
      </c>
      <c r="Y52" s="66">
        <f t="shared" si="22"/>
        <v>20</v>
      </c>
      <c r="Z52" s="66">
        <f>SUM(Z19:Z28)</f>
        <v>97.199999999999989</v>
      </c>
      <c r="AA52" s="66">
        <f t="shared" si="22"/>
        <v>0</v>
      </c>
      <c r="AB52" s="66">
        <f t="shared" si="22"/>
        <v>40.11</v>
      </c>
      <c r="AC52" s="82"/>
      <c r="AD52" s="82"/>
      <c r="AE52" s="82"/>
      <c r="AF52" s="82"/>
      <c r="AG52" s="82"/>
      <c r="AH52" s="82"/>
      <c r="AI52" s="82"/>
      <c r="AJ52" s="82"/>
      <c r="AK52" s="82"/>
      <c r="AL52" s="82"/>
      <c r="AM52" s="67"/>
    </row>
    <row r="53" spans="1:56" s="68" customFormat="1" x14ac:dyDescent="0.2">
      <c r="A53" s="65" t="s">
        <v>32</v>
      </c>
      <c r="B53" s="66">
        <f t="shared" ref="B53:Q53" si="23">AVERAGEA(B19:B28)</f>
        <v>10.85</v>
      </c>
      <c r="C53" s="66">
        <f t="shared" si="23"/>
        <v>18.28</v>
      </c>
      <c r="D53" s="66">
        <f t="shared" si="23"/>
        <v>2.7</v>
      </c>
      <c r="E53" s="66">
        <f t="shared" si="23"/>
        <v>15.579999999999998</v>
      </c>
      <c r="F53" s="66">
        <f t="shared" si="23"/>
        <v>0.85</v>
      </c>
      <c r="G53" s="66">
        <f t="shared" si="23"/>
        <v>5.15</v>
      </c>
      <c r="H53" s="66">
        <f t="shared" si="23"/>
        <v>5.53</v>
      </c>
      <c r="I53" s="66">
        <f t="shared" si="23"/>
        <v>6.58</v>
      </c>
      <c r="J53" s="66">
        <f t="shared" si="23"/>
        <v>4.2799999999999994</v>
      </c>
      <c r="K53" s="66">
        <f t="shared" si="23"/>
        <v>-1.33</v>
      </c>
      <c r="L53" s="66">
        <f t="shared" si="23"/>
        <v>45.4</v>
      </c>
      <c r="M53" s="66">
        <f t="shared" si="23"/>
        <v>73.900000000000006</v>
      </c>
      <c r="N53" s="66">
        <f t="shared" si="23"/>
        <v>25.2</v>
      </c>
      <c r="O53" s="66">
        <f t="shared" si="23"/>
        <v>860.98999999999978</v>
      </c>
      <c r="P53" s="66">
        <f t="shared" si="23"/>
        <v>863.46</v>
      </c>
      <c r="Q53" s="66">
        <f t="shared" si="23"/>
        <v>858.43</v>
      </c>
      <c r="R53" s="66">
        <f t="shared" ref="R53:AB53" si="24">AVERAGEA(R19:R28)</f>
        <v>5.0300000000000065</v>
      </c>
      <c r="S53" s="66">
        <f t="shared" si="24"/>
        <v>1012.8199999999999</v>
      </c>
      <c r="T53" s="66">
        <f t="shared" si="24"/>
        <v>1016.85</v>
      </c>
      <c r="U53" s="66">
        <f t="shared" si="24"/>
        <v>1007.9499999999998</v>
      </c>
      <c r="V53" s="66">
        <f t="shared" si="24"/>
        <v>8.9</v>
      </c>
      <c r="W53" s="66">
        <f t="shared" si="24"/>
        <v>1.4</v>
      </c>
      <c r="X53" s="66">
        <f t="shared" si="24"/>
        <v>10</v>
      </c>
      <c r="Y53" s="66">
        <f t="shared" si="24"/>
        <v>2</v>
      </c>
      <c r="Z53" s="66">
        <f>AVERAGEA(Z19:Z28)</f>
        <v>9.7199999999999989</v>
      </c>
      <c r="AA53" s="66">
        <f t="shared" si="24"/>
        <v>0</v>
      </c>
      <c r="AB53" s="66">
        <f t="shared" si="24"/>
        <v>4.0110000000000001</v>
      </c>
      <c r="AC53" s="82"/>
      <c r="AD53" s="82"/>
      <c r="AE53" s="82"/>
      <c r="AF53" s="82"/>
      <c r="AG53" s="82"/>
      <c r="AH53" s="82"/>
      <c r="AI53" s="82"/>
      <c r="AJ53" s="82"/>
      <c r="AK53" s="82"/>
      <c r="AL53" s="82"/>
      <c r="AM53" s="67"/>
    </row>
    <row r="54" spans="1:56" s="68" customFormat="1" x14ac:dyDescent="0.2">
      <c r="A54" s="65" t="s">
        <v>19</v>
      </c>
      <c r="B54" s="66">
        <f t="shared" ref="B54:Q54" si="25">MAXA(B19:B28)</f>
        <v>16.100000000000001</v>
      </c>
      <c r="C54" s="66">
        <f t="shared" si="25"/>
        <v>23.8</v>
      </c>
      <c r="D54" s="66">
        <f t="shared" si="25"/>
        <v>9.1999999999999993</v>
      </c>
      <c r="E54" s="66">
        <f t="shared" si="25"/>
        <v>19.5</v>
      </c>
      <c r="F54" s="66">
        <f t="shared" si="25"/>
        <v>6.6</v>
      </c>
      <c r="G54" s="66">
        <f t="shared" si="25"/>
        <v>7</v>
      </c>
      <c r="H54" s="66">
        <f t="shared" si="25"/>
        <v>6.5</v>
      </c>
      <c r="I54" s="66">
        <f t="shared" si="25"/>
        <v>8</v>
      </c>
      <c r="J54" s="66">
        <f t="shared" si="25"/>
        <v>5.0999999999999996</v>
      </c>
      <c r="K54" s="66">
        <f t="shared" si="25"/>
        <v>0.1</v>
      </c>
      <c r="L54" s="66">
        <f t="shared" si="25"/>
        <v>56</v>
      </c>
      <c r="M54" s="66">
        <f>MAXA(M19:M28)</f>
        <v>87</v>
      </c>
      <c r="N54" s="66">
        <f t="shared" si="25"/>
        <v>38</v>
      </c>
      <c r="O54" s="66">
        <f t="shared" si="25"/>
        <v>864.4</v>
      </c>
      <c r="P54" s="66">
        <f t="shared" si="25"/>
        <v>867.2</v>
      </c>
      <c r="Q54" s="66">
        <f t="shared" si="25"/>
        <v>861.7</v>
      </c>
      <c r="R54" s="66">
        <f t="shared" ref="R54:AB54" si="26">MAXA(R19:R28)</f>
        <v>6.7999999999999545</v>
      </c>
      <c r="S54" s="66">
        <f t="shared" si="26"/>
        <v>1018</v>
      </c>
      <c r="T54" s="66">
        <f t="shared" si="26"/>
        <v>1023.2</v>
      </c>
      <c r="U54" s="66">
        <f t="shared" si="26"/>
        <v>1013.8</v>
      </c>
      <c r="V54" s="66">
        <f t="shared" si="26"/>
        <v>12.799999999999955</v>
      </c>
      <c r="W54" s="66">
        <f t="shared" si="26"/>
        <v>5</v>
      </c>
      <c r="X54" s="66">
        <f t="shared" si="26"/>
        <v>10</v>
      </c>
      <c r="Y54" s="66">
        <f t="shared" si="26"/>
        <v>2</v>
      </c>
      <c r="Z54" s="66">
        <f>MAXA(Z19:Z28)</f>
        <v>10.1</v>
      </c>
      <c r="AA54" s="66">
        <f t="shared" si="26"/>
        <v>0</v>
      </c>
      <c r="AB54" s="66">
        <f t="shared" si="26"/>
        <v>6.61</v>
      </c>
      <c r="AC54" s="82"/>
      <c r="AD54" s="82"/>
      <c r="AE54" s="82"/>
      <c r="AF54" s="82"/>
      <c r="AG54" s="82"/>
      <c r="AH54" s="82"/>
      <c r="AI54" s="82"/>
      <c r="AJ54" s="82"/>
      <c r="AK54" s="82"/>
      <c r="AL54" s="82"/>
      <c r="AM54" s="67"/>
    </row>
    <row r="55" spans="1:56" s="68" customFormat="1" x14ac:dyDescent="0.2">
      <c r="A55" s="65" t="s">
        <v>20</v>
      </c>
      <c r="B55" s="66">
        <f t="shared" ref="B55:Q55" si="27">MINA(B19:B28)</f>
        <v>7.1</v>
      </c>
      <c r="C55" s="66">
        <f t="shared" si="27"/>
        <v>13</v>
      </c>
      <c r="D55" s="66">
        <f t="shared" si="27"/>
        <v>-0.5</v>
      </c>
      <c r="E55" s="66">
        <f t="shared" si="27"/>
        <v>10.4</v>
      </c>
      <c r="F55" s="66">
        <f t="shared" si="27"/>
        <v>-2.4</v>
      </c>
      <c r="G55" s="66">
        <f t="shared" si="27"/>
        <v>3.3</v>
      </c>
      <c r="H55" s="66">
        <f t="shared" si="27"/>
        <v>4.9000000000000004</v>
      </c>
      <c r="I55" s="66">
        <f t="shared" si="27"/>
        <v>5.6</v>
      </c>
      <c r="J55" s="66">
        <f t="shared" si="27"/>
        <v>2.8</v>
      </c>
      <c r="K55" s="66">
        <f t="shared" si="27"/>
        <v>-3.3</v>
      </c>
      <c r="L55" s="66">
        <f t="shared" si="27"/>
        <v>28</v>
      </c>
      <c r="M55" s="66">
        <f t="shared" si="27"/>
        <v>46</v>
      </c>
      <c r="N55" s="66">
        <f t="shared" si="27"/>
        <v>12</v>
      </c>
      <c r="O55" s="66">
        <f t="shared" si="27"/>
        <v>856.9</v>
      </c>
      <c r="P55" s="66">
        <f t="shared" si="27"/>
        <v>859.6</v>
      </c>
      <c r="Q55" s="66">
        <f t="shared" si="27"/>
        <v>853.5</v>
      </c>
      <c r="R55" s="66">
        <f t="shared" ref="R55:AB55" si="28">MINA(R19:R28)</f>
        <v>2.7000000000000455</v>
      </c>
      <c r="S55" s="66">
        <f t="shared" si="28"/>
        <v>1006.3</v>
      </c>
      <c r="T55" s="66">
        <f t="shared" si="28"/>
        <v>1010.2</v>
      </c>
      <c r="U55" s="66">
        <f t="shared" si="28"/>
        <v>999.8</v>
      </c>
      <c r="V55" s="66">
        <f t="shared" si="28"/>
        <v>-0.30000000000006821</v>
      </c>
      <c r="W55" s="66">
        <f t="shared" si="28"/>
        <v>0</v>
      </c>
      <c r="X55" s="66">
        <f t="shared" si="28"/>
        <v>10</v>
      </c>
      <c r="Y55" s="66">
        <f t="shared" si="28"/>
        <v>2</v>
      </c>
      <c r="Z55" s="66">
        <f>MINA(Z19:Z28)</f>
        <v>8.1999999999999993</v>
      </c>
      <c r="AA55" s="66">
        <f t="shared" si="28"/>
        <v>0</v>
      </c>
      <c r="AB55" s="66">
        <f t="shared" si="28"/>
        <v>2.48</v>
      </c>
      <c r="AC55" s="82"/>
      <c r="AD55" s="82"/>
      <c r="AE55" s="82"/>
      <c r="AF55" s="82"/>
      <c r="AG55" s="82"/>
      <c r="AH55" s="82"/>
      <c r="AI55" s="82"/>
      <c r="AJ55" s="82"/>
      <c r="AK55" s="82"/>
      <c r="AL55" s="82"/>
      <c r="AM55" s="67"/>
    </row>
    <row r="56" spans="1:56" x14ac:dyDescent="0.2">
      <c r="A56" s="20"/>
      <c r="B56" s="6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11"/>
      <c r="AA56" s="6"/>
      <c r="AB56" s="9"/>
      <c r="AC56" s="9"/>
      <c r="AD56" s="9"/>
      <c r="AE56" s="9"/>
      <c r="AF56" s="9"/>
      <c r="AG56" s="9"/>
      <c r="AH56" s="9"/>
      <c r="AI56" s="9"/>
      <c r="AJ56" s="9"/>
      <c r="AK56" s="9"/>
      <c r="AL56" s="9"/>
      <c r="AM56" s="5"/>
    </row>
    <row r="57" spans="1:56" s="71" customFormat="1" x14ac:dyDescent="0.2">
      <c r="A57" s="72" t="s">
        <v>31</v>
      </c>
      <c r="B57" s="69">
        <f t="shared" ref="B57:Q57" si="29">SUM(B29:B39)</f>
        <v>89.7</v>
      </c>
      <c r="C57" s="69">
        <f t="shared" si="29"/>
        <v>156.00000000000003</v>
      </c>
      <c r="D57" s="69">
        <f t="shared" si="29"/>
        <v>16.599999999999998</v>
      </c>
      <c r="E57" s="69">
        <f t="shared" si="29"/>
        <v>139.39999999999998</v>
      </c>
      <c r="F57" s="69">
        <f t="shared" si="29"/>
        <v>3.3999999999999995</v>
      </c>
      <c r="G57" s="69">
        <f t="shared" si="29"/>
        <v>34.5</v>
      </c>
      <c r="H57" s="69">
        <f t="shared" si="29"/>
        <v>38.299999999999997</v>
      </c>
      <c r="I57" s="69">
        <f t="shared" si="29"/>
        <v>50.199999999999996</v>
      </c>
      <c r="J57" s="69">
        <f t="shared" si="29"/>
        <v>27.5</v>
      </c>
      <c r="K57" s="69">
        <f t="shared" si="29"/>
        <v>-27.000000000000004</v>
      </c>
      <c r="L57" s="69">
        <f t="shared" si="29"/>
        <v>317</v>
      </c>
      <c r="M57" s="69">
        <f t="shared" si="29"/>
        <v>540</v>
      </c>
      <c r="N57" s="69">
        <f t="shared" si="29"/>
        <v>154</v>
      </c>
      <c r="O57" s="69">
        <f t="shared" si="29"/>
        <v>6880.9999999999991</v>
      </c>
      <c r="P57" s="69">
        <f t="shared" si="29"/>
        <v>6907.9000000000005</v>
      </c>
      <c r="Q57" s="69">
        <f t="shared" si="29"/>
        <v>6847.1</v>
      </c>
      <c r="R57" s="69">
        <f t="shared" ref="R57:AB57" si="30">SUM(R29:R39)</f>
        <v>60.799999999999955</v>
      </c>
      <c r="S57" s="69">
        <f t="shared" si="30"/>
        <v>8093.7</v>
      </c>
      <c r="T57" s="69">
        <f t="shared" si="30"/>
        <v>8136.5</v>
      </c>
      <c r="U57" s="69">
        <f t="shared" si="30"/>
        <v>8031.9999999999991</v>
      </c>
      <c r="V57" s="69">
        <f t="shared" si="30"/>
        <v>104.50000000000023</v>
      </c>
      <c r="W57" s="69">
        <f t="shared" si="30"/>
        <v>13</v>
      </c>
      <c r="X57" s="69">
        <f t="shared" si="30"/>
        <v>110</v>
      </c>
      <c r="Y57" s="69">
        <f t="shared" si="30"/>
        <v>22</v>
      </c>
      <c r="Z57" s="69">
        <f>SUM(Z29:Z39)</f>
        <v>72.499999999999986</v>
      </c>
      <c r="AA57" s="69">
        <f t="shared" si="30"/>
        <v>0.3</v>
      </c>
      <c r="AB57" s="69">
        <f t="shared" si="30"/>
        <v>48.19</v>
      </c>
      <c r="AC57" s="83"/>
      <c r="AD57" s="83"/>
      <c r="AE57" s="83"/>
      <c r="AF57" s="83"/>
      <c r="AG57" s="83"/>
      <c r="AH57" s="83"/>
      <c r="AI57" s="83"/>
      <c r="AJ57" s="83"/>
      <c r="AK57" s="83"/>
      <c r="AL57" s="83"/>
      <c r="AM57" s="70"/>
    </row>
    <row r="58" spans="1:56" s="71" customFormat="1" x14ac:dyDescent="0.2">
      <c r="A58" s="72" t="s">
        <v>32</v>
      </c>
      <c r="B58" s="69">
        <f t="shared" ref="B58:Q58" si="31">AVERAGEA(B29:B39)</f>
        <v>11.2125</v>
      </c>
      <c r="C58" s="69">
        <f t="shared" si="31"/>
        <v>19.500000000000004</v>
      </c>
      <c r="D58" s="69">
        <f t="shared" si="31"/>
        <v>2.0749999999999997</v>
      </c>
      <c r="E58" s="69">
        <f t="shared" si="31"/>
        <v>12.67272727272727</v>
      </c>
      <c r="F58" s="69">
        <f t="shared" si="31"/>
        <v>0.42499999999999993</v>
      </c>
      <c r="G58" s="69">
        <f t="shared" si="31"/>
        <v>4.3125</v>
      </c>
      <c r="H58" s="69">
        <f t="shared" si="31"/>
        <v>4.7874999999999996</v>
      </c>
      <c r="I58" s="69">
        <f t="shared" si="31"/>
        <v>6.2749999999999995</v>
      </c>
      <c r="J58" s="69">
        <f t="shared" si="31"/>
        <v>3.4375</v>
      </c>
      <c r="K58" s="69">
        <f t="shared" si="31"/>
        <v>-3.3750000000000004</v>
      </c>
      <c r="L58" s="69">
        <f t="shared" si="31"/>
        <v>39.625</v>
      </c>
      <c r="M58" s="69">
        <f t="shared" si="31"/>
        <v>67.5</v>
      </c>
      <c r="N58" s="69">
        <f t="shared" si="31"/>
        <v>19.25</v>
      </c>
      <c r="O58" s="69">
        <f t="shared" si="31"/>
        <v>860.12499999999989</v>
      </c>
      <c r="P58" s="69">
        <f t="shared" si="31"/>
        <v>863.48750000000007</v>
      </c>
      <c r="Q58" s="69">
        <f t="shared" si="31"/>
        <v>855.88750000000005</v>
      </c>
      <c r="R58" s="69">
        <f t="shared" ref="R58:AB58" si="32">AVERAGEA(R29:R39)</f>
        <v>5.5272727272727229</v>
      </c>
      <c r="S58" s="69">
        <f t="shared" si="32"/>
        <v>1011.7125</v>
      </c>
      <c r="T58" s="69">
        <f t="shared" si="32"/>
        <v>1017.0625</v>
      </c>
      <c r="U58" s="69">
        <f t="shared" si="32"/>
        <v>1003.9999999999999</v>
      </c>
      <c r="V58" s="69">
        <f t="shared" si="32"/>
        <v>9.5000000000000213</v>
      </c>
      <c r="W58" s="69">
        <f t="shared" si="32"/>
        <v>1.625</v>
      </c>
      <c r="X58" s="69">
        <f t="shared" si="32"/>
        <v>10</v>
      </c>
      <c r="Y58" s="69">
        <f t="shared" si="32"/>
        <v>2</v>
      </c>
      <c r="Z58" s="69">
        <f>AVERAGEA(Z29:Z39)</f>
        <v>9.0624999999999982</v>
      </c>
      <c r="AA58" s="69">
        <f t="shared" si="32"/>
        <v>3.7499999999999999E-2</v>
      </c>
      <c r="AB58" s="69">
        <f t="shared" si="32"/>
        <v>6.0237499999999997</v>
      </c>
      <c r="AC58" s="83"/>
      <c r="AD58" s="83"/>
      <c r="AE58" s="83"/>
      <c r="AF58" s="83"/>
      <c r="AG58" s="83"/>
      <c r="AH58" s="83"/>
      <c r="AI58" s="83"/>
      <c r="AJ58" s="83"/>
      <c r="AK58" s="83"/>
      <c r="AL58" s="83"/>
      <c r="AM58" s="70"/>
    </row>
    <row r="59" spans="1:56" s="71" customFormat="1" x14ac:dyDescent="0.2">
      <c r="A59" s="72" t="s">
        <v>19</v>
      </c>
      <c r="B59" s="69">
        <f t="shared" ref="B59:Q59" si="33">MAXA(B29:B39)</f>
        <v>14.9</v>
      </c>
      <c r="C59" s="69">
        <f t="shared" si="33"/>
        <v>25.2</v>
      </c>
      <c r="D59" s="69">
        <f t="shared" si="33"/>
        <v>9</v>
      </c>
      <c r="E59" s="69">
        <f t="shared" si="33"/>
        <v>25.599999999999998</v>
      </c>
      <c r="F59" s="69">
        <f t="shared" si="33"/>
        <v>6</v>
      </c>
      <c r="G59" s="69">
        <f t="shared" si="33"/>
        <v>7.7</v>
      </c>
      <c r="H59" s="69">
        <f t="shared" si="33"/>
        <v>6.2</v>
      </c>
      <c r="I59" s="69">
        <f t="shared" si="33"/>
        <v>8.4</v>
      </c>
      <c r="J59" s="69">
        <f t="shared" si="33"/>
        <v>5.4</v>
      </c>
      <c r="K59" s="69">
        <f t="shared" si="33"/>
        <v>0.2</v>
      </c>
      <c r="L59" s="69">
        <f t="shared" si="33"/>
        <v>54</v>
      </c>
      <c r="M59" s="69">
        <f t="shared" si="33"/>
        <v>86</v>
      </c>
      <c r="N59" s="69">
        <f t="shared" si="33"/>
        <v>28</v>
      </c>
      <c r="O59" s="69">
        <f t="shared" si="33"/>
        <v>867.6</v>
      </c>
      <c r="P59" s="69">
        <f t="shared" si="33"/>
        <v>869.4</v>
      </c>
      <c r="Q59" s="69">
        <f t="shared" si="33"/>
        <v>863.4</v>
      </c>
      <c r="R59" s="69">
        <f t="shared" ref="R59:AB59" si="34">MAXA(R29:R39)</f>
        <v>13</v>
      </c>
      <c r="S59" s="69">
        <f t="shared" si="34"/>
        <v>1025.5999999999999</v>
      </c>
      <c r="T59" s="69">
        <f t="shared" si="34"/>
        <v>1029.2</v>
      </c>
      <c r="U59" s="69">
        <f t="shared" si="34"/>
        <v>1016.6</v>
      </c>
      <c r="V59" s="69">
        <f t="shared" si="34"/>
        <v>22.200000000000045</v>
      </c>
      <c r="W59" s="69">
        <f t="shared" si="34"/>
        <v>5</v>
      </c>
      <c r="X59" s="69">
        <f t="shared" si="34"/>
        <v>10</v>
      </c>
      <c r="Y59" s="69">
        <f t="shared" si="34"/>
        <v>2</v>
      </c>
      <c r="Z59" s="69">
        <f>MAXA(Z29:Z39)</f>
        <v>10.3</v>
      </c>
      <c r="AA59" s="69">
        <f t="shared" si="34"/>
        <v>0.3</v>
      </c>
      <c r="AB59" s="69">
        <f t="shared" si="34"/>
        <v>9.9600000000000009</v>
      </c>
      <c r="AC59" s="83"/>
      <c r="AD59" s="83"/>
      <c r="AE59" s="83"/>
      <c r="AF59" s="83"/>
      <c r="AG59" s="83"/>
      <c r="AH59" s="83"/>
      <c r="AI59" s="83"/>
      <c r="AJ59" s="83"/>
      <c r="AK59" s="83"/>
      <c r="AL59" s="83"/>
      <c r="AM59" s="70"/>
    </row>
    <row r="60" spans="1:56" s="71" customFormat="1" x14ac:dyDescent="0.2">
      <c r="A60" s="72" t="s">
        <v>20</v>
      </c>
      <c r="B60" s="69">
        <f t="shared" ref="B60:Q60" si="35">MINA(B29:B39)</f>
        <v>6.1</v>
      </c>
      <c r="C60" s="69">
        <f t="shared" si="35"/>
        <v>11.6</v>
      </c>
      <c r="D60" s="69">
        <f t="shared" si="35"/>
        <v>-4.2</v>
      </c>
      <c r="E60" s="69">
        <f t="shared" si="35"/>
        <v>0</v>
      </c>
      <c r="F60" s="69">
        <f t="shared" si="35"/>
        <v>-6.8</v>
      </c>
      <c r="G60" s="69">
        <f t="shared" si="35"/>
        <v>0.1</v>
      </c>
      <c r="H60" s="69">
        <f t="shared" si="35"/>
        <v>3.5</v>
      </c>
      <c r="I60" s="69">
        <f t="shared" si="35"/>
        <v>5.0999999999999996</v>
      </c>
      <c r="J60" s="69">
        <f t="shared" si="35"/>
        <v>2.4</v>
      </c>
      <c r="K60" s="69">
        <f t="shared" si="35"/>
        <v>-6.8</v>
      </c>
      <c r="L60" s="69">
        <f t="shared" si="35"/>
        <v>27</v>
      </c>
      <c r="M60" s="69">
        <f t="shared" si="35"/>
        <v>48</v>
      </c>
      <c r="N60" s="69">
        <f t="shared" si="35"/>
        <v>13</v>
      </c>
      <c r="O60" s="69">
        <f t="shared" si="35"/>
        <v>852.8</v>
      </c>
      <c r="P60" s="69">
        <f t="shared" si="35"/>
        <v>856.3</v>
      </c>
      <c r="Q60" s="69">
        <f t="shared" si="35"/>
        <v>849.9</v>
      </c>
      <c r="R60" s="69">
        <f t="shared" ref="R60:AB60" si="36">MINA(R29:R39)</f>
        <v>0</v>
      </c>
      <c r="S60" s="69">
        <f t="shared" si="36"/>
        <v>1000.2</v>
      </c>
      <c r="T60" s="69">
        <f t="shared" si="36"/>
        <v>1003.8</v>
      </c>
      <c r="U60" s="69">
        <f t="shared" si="36"/>
        <v>995.9</v>
      </c>
      <c r="V60" s="69">
        <f t="shared" si="36"/>
        <v>0</v>
      </c>
      <c r="W60" s="69">
        <f t="shared" si="36"/>
        <v>0</v>
      </c>
      <c r="X60" s="69">
        <f t="shared" si="36"/>
        <v>10</v>
      </c>
      <c r="Y60" s="69">
        <f t="shared" si="36"/>
        <v>2</v>
      </c>
      <c r="Z60" s="69">
        <f>MINA(Z29:Z39)</f>
        <v>3.3</v>
      </c>
      <c r="AA60" s="69">
        <f t="shared" si="36"/>
        <v>0</v>
      </c>
      <c r="AB60" s="69">
        <f t="shared" si="36"/>
        <v>2.34</v>
      </c>
      <c r="AC60" s="83"/>
      <c r="AD60" s="83"/>
      <c r="AE60" s="83"/>
      <c r="AF60" s="83"/>
      <c r="AG60" s="83"/>
      <c r="AH60" s="83"/>
      <c r="AI60" s="83"/>
      <c r="AJ60" s="83"/>
      <c r="AK60" s="83"/>
      <c r="AL60" s="83"/>
      <c r="AM60" s="70"/>
    </row>
    <row r="61" spans="1:56" x14ac:dyDescent="0.2">
      <c r="Z61" s="19"/>
    </row>
    <row r="62" spans="1:56" x14ac:dyDescent="0.2">
      <c r="Z62" s="19"/>
    </row>
    <row r="63" spans="1:56" x14ac:dyDescent="0.2">
      <c r="A63" s="304" t="s">
        <v>78</v>
      </c>
      <c r="B63" s="304"/>
      <c r="C63" s="304"/>
      <c r="D63" s="304"/>
      <c r="E63" s="304"/>
      <c r="F63" s="304"/>
      <c r="G63" s="49">
        <v>38.5</v>
      </c>
      <c r="H63" s="1" t="s">
        <v>48</v>
      </c>
    </row>
    <row r="66" spans="1:5" x14ac:dyDescent="0.2">
      <c r="A66" s="63"/>
      <c r="B66" s="314" t="s">
        <v>44</v>
      </c>
      <c r="C66" s="314"/>
      <c r="D66" s="314"/>
      <c r="E66" s="314"/>
    </row>
    <row r="68" spans="1:5" x14ac:dyDescent="0.2">
      <c r="A68" s="64"/>
      <c r="B68" s="314" t="s">
        <v>45</v>
      </c>
      <c r="C68" s="314"/>
      <c r="D68" s="314"/>
      <c r="E68" s="314"/>
    </row>
    <row r="70" spans="1:5" x14ac:dyDescent="0.2">
      <c r="A70" s="68"/>
      <c r="B70" s="314" t="s">
        <v>46</v>
      </c>
      <c r="C70" s="314"/>
      <c r="D70" s="314"/>
      <c r="E70" s="314"/>
    </row>
    <row r="72" spans="1:5" x14ac:dyDescent="0.2">
      <c r="A72" s="71"/>
      <c r="B72" s="314" t="s">
        <v>47</v>
      </c>
      <c r="C72" s="314"/>
      <c r="D72" s="314"/>
      <c r="E72" s="314"/>
    </row>
  </sheetData>
  <mergeCells count="15">
    <mergeCell ref="A1:BA1"/>
    <mergeCell ref="D5:I5"/>
    <mergeCell ref="B68:E68"/>
    <mergeCell ref="B70:E70"/>
    <mergeCell ref="BA7:BB7"/>
    <mergeCell ref="AY7:AZ7"/>
    <mergeCell ref="A63:F63"/>
    <mergeCell ref="AC5:AL5"/>
    <mergeCell ref="A4:BA4"/>
    <mergeCell ref="A3:BA3"/>
    <mergeCell ref="A2:BA2"/>
    <mergeCell ref="BC7:BD7"/>
    <mergeCell ref="B66:E66"/>
    <mergeCell ref="B72:E72"/>
    <mergeCell ref="AC6:AK6"/>
  </mergeCells>
  <phoneticPr fontId="0" type="noConversion"/>
  <printOptions horizontalCentered="1"/>
  <pageMargins left="0.19685039370078741" right="0.19685039370078741" top="0.19685039370078741" bottom="0.19685039370078741" header="0" footer="0"/>
  <pageSetup scale="55" orientation="landscape" horizontalDpi="120" verticalDpi="144" r:id="rId1"/>
  <headerFooter alignWithMargins="0"/>
  <cellWatches>
    <cellWatch r="D29"/>
  </cellWatche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Vertical="1" syncRef="A29" transitionEvaluation="1" codeName="Hoja2"/>
  <dimension ref="A1:BH72"/>
  <sheetViews>
    <sheetView topLeftCell="A4" workbookViewId="0">
      <pane ySplit="4" topLeftCell="A29" activePane="bottomLeft" state="frozen"/>
      <selection activeCell="I60" sqref="I60"/>
      <selection pane="bottomLeft" activeCell="I60" sqref="I60"/>
    </sheetView>
  </sheetViews>
  <sheetFormatPr baseColWidth="10" defaultColWidth="9.625" defaultRowHeight="12.75" x14ac:dyDescent="0.2"/>
  <cols>
    <col min="1" max="1" width="6.625" style="1" customWidth="1"/>
    <col min="2" max="2" width="7.875" style="1" customWidth="1"/>
    <col min="3" max="3" width="5.375" style="1" customWidth="1"/>
    <col min="4" max="4" width="5.75" style="1" customWidth="1"/>
    <col min="5" max="5" width="6.75" style="1" customWidth="1"/>
    <col min="6" max="6" width="7.5" style="1" customWidth="1"/>
    <col min="7" max="7" width="7.625" style="1" customWidth="1"/>
    <col min="8" max="8" width="7.875" style="1" customWidth="1"/>
    <col min="9" max="9" width="7.625" style="1" customWidth="1"/>
    <col min="10" max="10" width="8.125" style="1" customWidth="1"/>
    <col min="11" max="11" width="7.75" style="1" customWidth="1"/>
    <col min="12" max="13" width="8.125" style="1" customWidth="1"/>
    <col min="14" max="14" width="7.75" style="1" customWidth="1"/>
    <col min="15" max="17" width="8.25" style="1" bestFit="1" customWidth="1"/>
    <col min="18" max="18" width="6.75" style="1" customWidth="1"/>
    <col min="19" max="21" width="8.25" style="1" bestFit="1" customWidth="1"/>
    <col min="22" max="22" width="6.875" style="1" customWidth="1"/>
    <col min="23" max="23" width="5.625" style="1" customWidth="1"/>
    <col min="24" max="24" width="6.375" style="1" customWidth="1"/>
    <col min="25" max="25" width="5.75" style="1" customWidth="1"/>
    <col min="26" max="26" width="9.125" style="1" customWidth="1"/>
    <col min="27" max="27" width="6" style="1" customWidth="1"/>
    <col min="28" max="28" width="7.5" style="1" customWidth="1"/>
    <col min="29" max="38" width="6.625" style="1" customWidth="1"/>
    <col min="39" max="39" width="6.5" style="1" customWidth="1"/>
    <col min="40" max="40" width="5.25" style="1" customWidth="1"/>
    <col min="41" max="41" width="6.375" style="1" customWidth="1"/>
    <col min="42" max="42" width="10.125" style="1" customWidth="1"/>
    <col min="43" max="43" width="7.5" style="1" customWidth="1"/>
    <col min="44" max="44" width="6.125" style="1" customWidth="1"/>
    <col min="45" max="45" width="8.625" style="1" customWidth="1"/>
    <col min="46" max="46" width="5.75" style="1" customWidth="1"/>
    <col min="47" max="47" width="9.375" style="1" customWidth="1"/>
    <col min="48" max="48" width="6.125" style="1" customWidth="1"/>
    <col min="49" max="49" width="9.125" style="1" customWidth="1"/>
    <col min="50" max="50" width="5" style="1" customWidth="1"/>
    <col min="51" max="51" width="5.125" style="1" customWidth="1"/>
    <col min="52" max="52" width="3.125" style="1" customWidth="1"/>
    <col min="53" max="53" width="5" style="1" customWidth="1"/>
    <col min="54" max="54" width="10.75" style="1" bestFit="1" customWidth="1"/>
    <col min="55" max="55" width="9.625" style="1"/>
    <col min="56" max="56" width="5.875" style="1" customWidth="1"/>
    <col min="57" max="16384" width="9.625" style="1"/>
  </cols>
  <sheetData>
    <row r="1" spans="1:60" x14ac:dyDescent="0.2">
      <c r="A1" s="306" t="s">
        <v>0</v>
      </c>
      <c r="B1" s="306"/>
      <c r="C1" s="306"/>
      <c r="D1" s="306"/>
      <c r="E1" s="306"/>
      <c r="F1" s="306"/>
      <c r="G1" s="306"/>
      <c r="H1" s="306"/>
      <c r="I1" s="306"/>
      <c r="J1" s="306"/>
      <c r="K1" s="306"/>
      <c r="L1" s="306"/>
      <c r="M1" s="306"/>
      <c r="N1" s="306"/>
      <c r="O1" s="306"/>
      <c r="P1" s="306"/>
      <c r="Q1" s="306"/>
      <c r="R1" s="306"/>
      <c r="S1" s="306"/>
      <c r="T1" s="306"/>
      <c r="U1" s="306"/>
      <c r="V1" s="306"/>
      <c r="W1" s="306"/>
      <c r="X1" s="306"/>
      <c r="Y1" s="306"/>
      <c r="Z1" s="306"/>
      <c r="AA1" s="306"/>
      <c r="AB1" s="306"/>
      <c r="AC1" s="306"/>
      <c r="AD1" s="306"/>
      <c r="AE1" s="306"/>
      <c r="AF1" s="306"/>
      <c r="AG1" s="306"/>
      <c r="AH1" s="306"/>
      <c r="AI1" s="306"/>
      <c r="AJ1" s="306"/>
      <c r="AK1" s="306"/>
      <c r="AL1" s="306"/>
      <c r="AM1" s="306"/>
      <c r="AN1" s="306"/>
      <c r="AO1" s="306"/>
      <c r="AP1" s="306"/>
      <c r="AQ1" s="306"/>
      <c r="AR1" s="306"/>
      <c r="AS1" s="306"/>
      <c r="AT1" s="306"/>
      <c r="AU1" s="306"/>
      <c r="AV1" s="306"/>
      <c r="AW1" s="306"/>
      <c r="AX1" s="306"/>
      <c r="AY1" s="306"/>
      <c r="AZ1" s="306"/>
      <c r="BA1" s="306"/>
    </row>
    <row r="2" spans="1:60" x14ac:dyDescent="0.2">
      <c r="A2" s="306" t="s">
        <v>1</v>
      </c>
      <c r="B2" s="306"/>
      <c r="C2" s="306"/>
      <c r="D2" s="306"/>
      <c r="E2" s="306"/>
      <c r="F2" s="306"/>
      <c r="G2" s="306"/>
      <c r="H2" s="306"/>
      <c r="I2" s="306"/>
      <c r="J2" s="306"/>
      <c r="K2" s="306"/>
      <c r="L2" s="306"/>
      <c r="M2" s="306"/>
      <c r="N2" s="306"/>
      <c r="O2" s="306"/>
      <c r="P2" s="306"/>
      <c r="Q2" s="306"/>
      <c r="R2" s="306"/>
      <c r="S2" s="306"/>
      <c r="T2" s="306"/>
      <c r="U2" s="306"/>
      <c r="V2" s="306"/>
      <c r="W2" s="306"/>
      <c r="X2" s="306"/>
      <c r="Y2" s="306"/>
      <c r="Z2" s="306"/>
      <c r="AA2" s="306"/>
      <c r="AB2" s="306"/>
      <c r="AC2" s="306"/>
      <c r="AD2" s="306"/>
      <c r="AE2" s="306"/>
      <c r="AF2" s="306"/>
      <c r="AG2" s="306"/>
      <c r="AH2" s="306"/>
      <c r="AI2" s="306"/>
      <c r="AJ2" s="306"/>
      <c r="AK2" s="306"/>
      <c r="AL2" s="306"/>
      <c r="AM2" s="306"/>
      <c r="AN2" s="306"/>
      <c r="AO2" s="306"/>
      <c r="AP2" s="306"/>
      <c r="AQ2" s="306"/>
      <c r="AR2" s="306"/>
      <c r="AS2" s="306"/>
      <c r="AT2" s="306"/>
      <c r="AU2" s="306"/>
      <c r="AV2" s="306"/>
      <c r="AW2" s="306"/>
      <c r="AX2" s="306"/>
      <c r="AY2" s="306"/>
      <c r="AZ2" s="306"/>
      <c r="BA2" s="306"/>
    </row>
    <row r="3" spans="1:60" x14ac:dyDescent="0.2">
      <c r="A3" s="306" t="s">
        <v>2</v>
      </c>
      <c r="B3" s="306"/>
      <c r="C3" s="306"/>
      <c r="D3" s="306"/>
      <c r="E3" s="306"/>
      <c r="F3" s="306"/>
      <c r="G3" s="306"/>
      <c r="H3" s="306"/>
      <c r="I3" s="306"/>
      <c r="J3" s="306"/>
      <c r="K3" s="306"/>
      <c r="L3" s="306"/>
      <c r="M3" s="306"/>
      <c r="N3" s="306"/>
      <c r="O3" s="306"/>
      <c r="P3" s="306"/>
      <c r="Q3" s="306"/>
      <c r="R3" s="306"/>
      <c r="S3" s="306"/>
      <c r="T3" s="306"/>
      <c r="U3" s="306"/>
      <c r="V3" s="306"/>
      <c r="W3" s="306"/>
      <c r="X3" s="306"/>
      <c r="Y3" s="306"/>
      <c r="Z3" s="306"/>
      <c r="AA3" s="306"/>
      <c r="AB3" s="306"/>
      <c r="AC3" s="306"/>
      <c r="AD3" s="306"/>
      <c r="AE3" s="306"/>
      <c r="AF3" s="306"/>
      <c r="AG3" s="306"/>
      <c r="AH3" s="306"/>
      <c r="AI3" s="306"/>
      <c r="AJ3" s="306"/>
      <c r="AK3" s="306"/>
      <c r="AL3" s="306"/>
      <c r="AM3" s="306"/>
      <c r="AN3" s="306"/>
      <c r="AO3" s="306"/>
      <c r="AP3" s="306"/>
      <c r="AQ3" s="306"/>
      <c r="AR3" s="306"/>
      <c r="AS3" s="306"/>
      <c r="AT3" s="306"/>
      <c r="AU3" s="306"/>
      <c r="AV3" s="306"/>
      <c r="AW3" s="306"/>
      <c r="AX3" s="306"/>
      <c r="AY3" s="306"/>
      <c r="AZ3" s="306"/>
      <c r="BA3" s="306"/>
    </row>
    <row r="4" spans="1:60" x14ac:dyDescent="0.2">
      <c r="A4" s="307" t="s">
        <v>3</v>
      </c>
      <c r="B4" s="307"/>
      <c r="C4" s="307"/>
      <c r="D4" s="307"/>
      <c r="E4" s="307"/>
      <c r="F4" s="307"/>
      <c r="G4" s="307"/>
      <c r="H4" s="307"/>
      <c r="I4" s="307"/>
      <c r="J4" s="307"/>
      <c r="K4" s="307"/>
      <c r="L4" s="307"/>
      <c r="M4" s="307"/>
      <c r="N4" s="307"/>
      <c r="O4" s="307"/>
      <c r="P4" s="307"/>
      <c r="Q4" s="307"/>
      <c r="R4" s="307"/>
      <c r="S4" s="307"/>
      <c r="T4" s="307"/>
      <c r="U4" s="307"/>
      <c r="V4" s="307"/>
      <c r="W4" s="307"/>
      <c r="X4" s="307"/>
      <c r="Y4" s="307"/>
      <c r="Z4" s="307"/>
      <c r="AA4" s="307"/>
      <c r="AB4" s="307"/>
      <c r="AC4" s="307"/>
      <c r="AD4" s="307"/>
      <c r="AE4" s="307"/>
      <c r="AF4" s="307"/>
      <c r="AG4" s="307"/>
      <c r="AH4" s="307"/>
      <c r="AI4" s="307"/>
      <c r="AJ4" s="307"/>
      <c r="AK4" s="307"/>
      <c r="AL4" s="307"/>
      <c r="AM4" s="307"/>
      <c r="AN4" s="307"/>
      <c r="AO4" s="307"/>
      <c r="AP4" s="307"/>
      <c r="AQ4" s="307"/>
      <c r="AR4" s="307"/>
      <c r="AS4" s="307"/>
      <c r="AT4" s="307"/>
      <c r="AU4" s="307"/>
      <c r="AV4" s="307"/>
      <c r="AW4" s="307"/>
      <c r="AX4" s="307"/>
      <c r="AY4" s="307"/>
      <c r="AZ4" s="307"/>
      <c r="BA4" s="307"/>
    </row>
    <row r="5" spans="1:60" x14ac:dyDescent="0.2">
      <c r="A5" s="22" t="s">
        <v>91</v>
      </c>
      <c r="B5" s="23">
        <v>2010</v>
      </c>
      <c r="C5" s="24"/>
      <c r="D5" s="308" t="s">
        <v>79</v>
      </c>
      <c r="E5" s="309"/>
      <c r="F5" s="309"/>
      <c r="G5" s="309"/>
      <c r="H5" s="309"/>
      <c r="I5" s="310"/>
      <c r="J5" s="24"/>
      <c r="K5" s="24"/>
      <c r="L5" s="24"/>
      <c r="M5" s="24"/>
      <c r="N5" s="24"/>
      <c r="O5" s="24"/>
      <c r="P5" s="24"/>
      <c r="Q5" s="24"/>
      <c r="R5" s="24"/>
      <c r="S5" s="24"/>
      <c r="T5" s="24"/>
      <c r="U5" s="24"/>
      <c r="V5" s="25"/>
      <c r="W5" s="25"/>
      <c r="X5" s="25"/>
      <c r="Y5" s="25"/>
      <c r="Z5" s="26" t="s">
        <v>93</v>
      </c>
      <c r="AA5" s="25">
        <v>2010</v>
      </c>
      <c r="AB5" s="25"/>
      <c r="AC5" s="311" t="s">
        <v>49</v>
      </c>
      <c r="AD5" s="311"/>
      <c r="AE5" s="311"/>
      <c r="AF5" s="311"/>
      <c r="AG5" s="311"/>
      <c r="AH5" s="311"/>
      <c r="AI5" s="311"/>
      <c r="AJ5" s="311"/>
      <c r="AK5" s="311"/>
      <c r="AL5" s="311"/>
      <c r="AM5" s="88"/>
      <c r="AN5" s="88"/>
      <c r="AO5" s="88"/>
      <c r="AP5" s="102"/>
      <c r="AQ5" s="89"/>
      <c r="AR5" s="110"/>
      <c r="AS5" s="102"/>
      <c r="AT5" s="101" t="s">
        <v>72</v>
      </c>
      <c r="AU5" s="101"/>
      <c r="AV5" s="101"/>
      <c r="AW5" s="101"/>
      <c r="AX5" s="90"/>
      <c r="AY5" s="91"/>
      <c r="AZ5" s="92"/>
      <c r="BA5" s="92"/>
      <c r="BB5" s="101" t="s">
        <v>38</v>
      </c>
      <c r="BC5" s="101"/>
      <c r="BD5" s="102"/>
    </row>
    <row r="6" spans="1:60" x14ac:dyDescent="0.2">
      <c r="A6" s="25"/>
      <c r="B6" s="27" t="s">
        <v>4</v>
      </c>
      <c r="C6" s="27"/>
      <c r="D6" s="27"/>
      <c r="E6" s="27"/>
      <c r="F6" s="27"/>
      <c r="G6" s="27"/>
      <c r="H6" s="27" t="s">
        <v>5</v>
      </c>
      <c r="I6" s="27"/>
      <c r="J6" s="27"/>
      <c r="K6" s="28"/>
      <c r="L6" s="27" t="s">
        <v>6</v>
      </c>
      <c r="M6" s="27"/>
      <c r="N6" s="27"/>
      <c r="O6" s="27" t="s">
        <v>7</v>
      </c>
      <c r="P6" s="27"/>
      <c r="Q6" s="27"/>
      <c r="R6" s="27"/>
      <c r="S6" s="27" t="s">
        <v>8</v>
      </c>
      <c r="T6" s="27"/>
      <c r="U6" s="27"/>
      <c r="V6" s="27"/>
      <c r="W6" s="25"/>
      <c r="X6" s="25"/>
      <c r="Y6" s="25"/>
      <c r="Z6" s="25"/>
      <c r="AA6" s="25"/>
      <c r="AB6" s="25"/>
      <c r="AC6" s="312" t="s">
        <v>58</v>
      </c>
      <c r="AD6" s="312"/>
      <c r="AE6" s="312"/>
      <c r="AF6" s="312"/>
      <c r="AG6" s="313"/>
      <c r="AH6" s="312"/>
      <c r="AI6" s="312"/>
      <c r="AJ6" s="312"/>
      <c r="AK6" s="312"/>
      <c r="AL6" s="85"/>
      <c r="AM6" s="100" t="s">
        <v>62</v>
      </c>
      <c r="AN6" s="101"/>
      <c r="AO6" s="101"/>
      <c r="AP6" s="102"/>
      <c r="AQ6" s="93" t="s">
        <v>67</v>
      </c>
      <c r="AR6" s="109" t="s">
        <v>68</v>
      </c>
      <c r="AS6" s="102"/>
      <c r="AT6" s="101"/>
      <c r="AU6" s="101"/>
      <c r="AV6" s="102"/>
      <c r="AW6" s="94" t="s">
        <v>73</v>
      </c>
      <c r="AX6" s="95"/>
      <c r="AY6" s="96"/>
      <c r="AZ6" s="96"/>
      <c r="BA6" s="97"/>
      <c r="BB6" s="103"/>
      <c r="BC6" s="104"/>
      <c r="BD6" s="105"/>
    </row>
    <row r="7" spans="1:60" x14ac:dyDescent="0.2">
      <c r="A7" s="29" t="s">
        <v>34</v>
      </c>
      <c r="B7" s="29" t="s">
        <v>9</v>
      </c>
      <c r="C7" s="29" t="s">
        <v>10</v>
      </c>
      <c r="D7" s="29" t="s">
        <v>11</v>
      </c>
      <c r="E7" s="29" t="s">
        <v>12</v>
      </c>
      <c r="F7" s="30" t="s">
        <v>13</v>
      </c>
      <c r="G7" s="29" t="s">
        <v>33</v>
      </c>
      <c r="H7" s="29" t="s">
        <v>14</v>
      </c>
      <c r="I7" s="29" t="s">
        <v>15</v>
      </c>
      <c r="J7" s="29" t="s">
        <v>16</v>
      </c>
      <c r="K7" s="29" t="s">
        <v>17</v>
      </c>
      <c r="L7" s="31" t="s">
        <v>18</v>
      </c>
      <c r="M7" s="31" t="s">
        <v>19</v>
      </c>
      <c r="N7" s="31" t="s">
        <v>20</v>
      </c>
      <c r="O7" s="29" t="s">
        <v>21</v>
      </c>
      <c r="P7" s="29" t="s">
        <v>22</v>
      </c>
      <c r="Q7" s="29" t="s">
        <v>23</v>
      </c>
      <c r="R7" s="29" t="s">
        <v>12</v>
      </c>
      <c r="S7" s="29" t="s">
        <v>24</v>
      </c>
      <c r="T7" s="29" t="s">
        <v>22</v>
      </c>
      <c r="U7" s="29" t="s">
        <v>23</v>
      </c>
      <c r="V7" s="29" t="s">
        <v>12</v>
      </c>
      <c r="W7" s="29" t="s">
        <v>25</v>
      </c>
      <c r="X7" s="29" t="s">
        <v>26</v>
      </c>
      <c r="Y7" s="29" t="s">
        <v>27</v>
      </c>
      <c r="Z7" s="29" t="s">
        <v>28</v>
      </c>
      <c r="AA7" s="29" t="s">
        <v>29</v>
      </c>
      <c r="AB7" s="29" t="s">
        <v>30</v>
      </c>
      <c r="AC7" s="32" t="s">
        <v>50</v>
      </c>
      <c r="AD7" s="32" t="s">
        <v>37</v>
      </c>
      <c r="AE7" s="74" t="s">
        <v>51</v>
      </c>
      <c r="AF7" s="32" t="s">
        <v>52</v>
      </c>
      <c r="AG7" s="79" t="s">
        <v>53</v>
      </c>
      <c r="AH7" s="80" t="s">
        <v>57</v>
      </c>
      <c r="AI7" s="77"/>
      <c r="AJ7" s="77" t="s">
        <v>59</v>
      </c>
      <c r="AK7" s="77" t="s">
        <v>60</v>
      </c>
      <c r="AL7" s="77" t="s">
        <v>61</v>
      </c>
      <c r="AM7" s="106" t="s">
        <v>63</v>
      </c>
      <c r="AN7" s="106" t="s">
        <v>64</v>
      </c>
      <c r="AO7" s="106" t="s">
        <v>65</v>
      </c>
      <c r="AP7" s="106" t="s">
        <v>66</v>
      </c>
      <c r="AQ7" s="106" t="s">
        <v>69</v>
      </c>
      <c r="AR7" s="106" t="s">
        <v>70</v>
      </c>
      <c r="AS7" s="106" t="s">
        <v>71</v>
      </c>
      <c r="AT7" s="98" t="s">
        <v>54</v>
      </c>
      <c r="AU7" s="98" t="s">
        <v>55</v>
      </c>
      <c r="AV7" s="99" t="s">
        <v>56</v>
      </c>
      <c r="AW7" s="107" t="s">
        <v>75</v>
      </c>
      <c r="AX7" s="108" t="s">
        <v>74</v>
      </c>
      <c r="AY7" s="302" t="s">
        <v>41</v>
      </c>
      <c r="AZ7" s="303"/>
      <c r="BA7" s="302" t="s">
        <v>40</v>
      </c>
      <c r="BB7" s="303"/>
      <c r="BC7" s="302" t="s">
        <v>39</v>
      </c>
      <c r="BD7" s="303"/>
      <c r="BG7" s="138"/>
      <c r="BH7" s="138"/>
    </row>
    <row r="8" spans="1:60" x14ac:dyDescent="0.2">
      <c r="A8" s="33"/>
      <c r="B8" s="34"/>
      <c r="C8" s="34"/>
      <c r="D8" s="35"/>
      <c r="E8" s="52"/>
      <c r="F8" s="36"/>
      <c r="G8" s="35"/>
      <c r="H8" s="34"/>
      <c r="I8" s="35"/>
      <c r="J8" s="35"/>
      <c r="K8" s="35"/>
      <c r="L8" s="35"/>
      <c r="M8" s="35"/>
      <c r="N8" s="34"/>
      <c r="O8" s="34"/>
      <c r="P8" s="34"/>
      <c r="Q8" s="35"/>
      <c r="R8" s="52"/>
      <c r="S8" s="35"/>
      <c r="T8" s="35"/>
      <c r="U8" s="35"/>
      <c r="V8" s="34"/>
      <c r="W8" s="35"/>
      <c r="X8" s="34"/>
      <c r="Y8" s="34"/>
      <c r="Z8" s="34"/>
      <c r="AA8" s="267"/>
      <c r="AB8" s="268"/>
      <c r="AC8" s="269"/>
      <c r="AD8" s="37"/>
      <c r="AE8" s="37"/>
      <c r="AF8" s="37"/>
      <c r="AG8" s="37"/>
      <c r="AH8" s="37"/>
      <c r="AI8" s="76" t="s">
        <v>76</v>
      </c>
      <c r="AJ8" s="37"/>
      <c r="AK8" s="37"/>
      <c r="AL8" s="37"/>
      <c r="AM8" s="38"/>
      <c r="AN8" s="37"/>
      <c r="AO8" s="37"/>
      <c r="AP8" s="37"/>
      <c r="AQ8" s="37"/>
      <c r="AR8" s="78"/>
      <c r="AS8" s="76"/>
      <c r="AT8" s="76"/>
      <c r="AU8" s="76"/>
      <c r="AV8" s="76"/>
      <c r="AW8" s="37"/>
      <c r="AX8" s="38"/>
      <c r="AY8" s="39" t="s">
        <v>43</v>
      </c>
      <c r="AZ8" s="39" t="s">
        <v>42</v>
      </c>
      <c r="BA8" s="40" t="s">
        <v>43</v>
      </c>
      <c r="BB8" s="39" t="s">
        <v>42</v>
      </c>
      <c r="BC8" s="41" t="s">
        <v>42</v>
      </c>
      <c r="BD8" s="41"/>
      <c r="BG8" s="138"/>
      <c r="BH8" s="138"/>
    </row>
    <row r="9" spans="1:60" x14ac:dyDescent="0.2">
      <c r="A9" s="50">
        <v>1</v>
      </c>
      <c r="B9" s="141">
        <v>11.2</v>
      </c>
      <c r="C9" s="51">
        <v>16</v>
      </c>
      <c r="D9" s="51">
        <v>5.4</v>
      </c>
      <c r="E9" s="52">
        <f t="shared" ref="E9:E39" si="0">C9-D9</f>
        <v>10.6</v>
      </c>
      <c r="F9" s="51">
        <v>2.8</v>
      </c>
      <c r="G9" s="51">
        <v>5.2</v>
      </c>
      <c r="H9" s="51">
        <v>5.6</v>
      </c>
      <c r="I9" s="51">
        <v>6</v>
      </c>
      <c r="J9" s="51">
        <v>4.8</v>
      </c>
      <c r="K9" s="51">
        <v>-1.1000000000000001</v>
      </c>
      <c r="L9" s="53">
        <v>44</v>
      </c>
      <c r="M9" s="53">
        <v>60</v>
      </c>
      <c r="N9" s="53">
        <v>31</v>
      </c>
      <c r="O9" s="51">
        <v>860.7</v>
      </c>
      <c r="P9" s="51">
        <v>862.6</v>
      </c>
      <c r="Q9" s="51">
        <v>857.9</v>
      </c>
      <c r="R9" s="52">
        <f t="shared" ref="R9:R39" si="1">P9-Q9</f>
        <v>4.7000000000000455</v>
      </c>
      <c r="S9" s="51">
        <v>1012.4</v>
      </c>
      <c r="T9" s="51">
        <v>1015.3</v>
      </c>
      <c r="U9" s="51">
        <v>1007.2</v>
      </c>
      <c r="V9" s="52">
        <f t="shared" ref="V9:V39" si="2">T9-U9</f>
        <v>8.0999999999999091</v>
      </c>
      <c r="W9" s="53">
        <v>1</v>
      </c>
      <c r="X9" s="53">
        <v>10</v>
      </c>
      <c r="Y9" s="53">
        <v>2</v>
      </c>
      <c r="Z9" s="51">
        <v>9.6</v>
      </c>
      <c r="AA9" s="51">
        <v>0</v>
      </c>
      <c r="AB9" s="54">
        <v>5.0999999999999996</v>
      </c>
      <c r="AC9" s="51"/>
      <c r="AD9" s="54"/>
      <c r="AE9" s="54"/>
      <c r="AF9" s="54"/>
      <c r="AG9" s="54"/>
      <c r="AH9" s="54"/>
      <c r="AI9" s="54"/>
      <c r="AJ9" s="120"/>
      <c r="AK9" s="54"/>
      <c r="AL9" s="54"/>
      <c r="AM9" s="16"/>
      <c r="AN9" s="16"/>
      <c r="AO9" s="16"/>
      <c r="AP9" s="16"/>
      <c r="AQ9" s="16"/>
      <c r="AR9" s="16"/>
      <c r="AS9" s="16"/>
      <c r="AT9" s="16"/>
      <c r="AU9" s="16"/>
      <c r="AV9" s="16"/>
      <c r="AW9" s="16"/>
      <c r="AX9" s="16"/>
      <c r="AY9" s="46">
        <v>23</v>
      </c>
      <c r="AZ9" s="43">
        <v>2.2999999999999998</v>
      </c>
      <c r="BA9" s="45">
        <v>23</v>
      </c>
      <c r="BB9" s="44">
        <v>5</v>
      </c>
      <c r="BC9" s="42">
        <v>1.4</v>
      </c>
      <c r="BD9" s="86"/>
      <c r="BG9" s="138"/>
      <c r="BH9" s="138"/>
    </row>
    <row r="10" spans="1:60" x14ac:dyDescent="0.2">
      <c r="A10" s="50">
        <f t="shared" ref="A10:A15" si="3">A9+1</f>
        <v>2</v>
      </c>
      <c r="B10" s="51">
        <v>10.5</v>
      </c>
      <c r="C10" s="51">
        <v>17.5</v>
      </c>
      <c r="D10" s="51">
        <v>-0.1</v>
      </c>
      <c r="E10" s="52">
        <f t="shared" si="0"/>
        <v>17.600000000000001</v>
      </c>
      <c r="F10" s="51">
        <v>-1.3</v>
      </c>
      <c r="G10" s="51">
        <v>4.9000000000000004</v>
      </c>
      <c r="H10" s="51">
        <v>6.2</v>
      </c>
      <c r="I10" s="51">
        <v>6.7</v>
      </c>
      <c r="J10" s="51">
        <v>5.0999999999999996</v>
      </c>
      <c r="K10" s="51">
        <v>0.2</v>
      </c>
      <c r="L10" s="53">
        <v>56</v>
      </c>
      <c r="M10" s="53">
        <v>83</v>
      </c>
      <c r="N10" s="53">
        <v>32</v>
      </c>
      <c r="O10" s="51">
        <v>864.9</v>
      </c>
      <c r="P10" s="51">
        <v>866.7</v>
      </c>
      <c r="Q10" s="51">
        <v>861.2</v>
      </c>
      <c r="R10" s="52">
        <f t="shared" si="1"/>
        <v>5.5</v>
      </c>
      <c r="S10" s="51">
        <v>1018.4</v>
      </c>
      <c r="T10" s="51">
        <v>1022.2</v>
      </c>
      <c r="U10" s="51">
        <v>1012.5</v>
      </c>
      <c r="V10" s="52">
        <f t="shared" si="2"/>
        <v>9.7000000000000455</v>
      </c>
      <c r="W10" s="53">
        <v>7</v>
      </c>
      <c r="X10" s="53">
        <v>10</v>
      </c>
      <c r="Y10" s="53">
        <v>2</v>
      </c>
      <c r="Z10" s="57">
        <v>9.1</v>
      </c>
      <c r="AA10" s="51">
        <v>0</v>
      </c>
      <c r="AB10" s="54">
        <v>3.69</v>
      </c>
      <c r="AC10" s="141"/>
      <c r="AD10" s="54"/>
      <c r="AE10" s="54"/>
      <c r="AF10" s="54"/>
      <c r="AG10" s="54"/>
      <c r="AH10" s="54"/>
      <c r="AI10" s="54"/>
      <c r="AJ10" s="54"/>
      <c r="AK10" s="54"/>
      <c r="AL10" s="54"/>
      <c r="AM10" s="16"/>
      <c r="AN10" s="16"/>
      <c r="AO10" s="16"/>
      <c r="AP10" s="16"/>
      <c r="AQ10" s="16"/>
      <c r="AR10" s="118"/>
      <c r="AS10" s="16"/>
      <c r="AT10" s="16"/>
      <c r="AU10" s="16"/>
      <c r="AV10" s="16"/>
      <c r="AW10" s="16"/>
      <c r="AX10" s="16"/>
      <c r="AY10" s="46">
        <v>113</v>
      </c>
      <c r="AZ10" s="43">
        <v>1.3</v>
      </c>
      <c r="BA10" s="45">
        <v>113</v>
      </c>
      <c r="BB10" s="44">
        <v>3.1</v>
      </c>
      <c r="BC10" s="42">
        <v>0.9</v>
      </c>
      <c r="BD10" s="86"/>
      <c r="BG10" s="138"/>
      <c r="BH10" s="138"/>
    </row>
    <row r="11" spans="1:60" x14ac:dyDescent="0.2">
      <c r="A11" s="50">
        <f t="shared" si="3"/>
        <v>3</v>
      </c>
      <c r="B11" s="51">
        <v>14.2</v>
      </c>
      <c r="C11" s="51">
        <v>22.8</v>
      </c>
      <c r="D11" s="51">
        <v>2.8</v>
      </c>
      <c r="E11" s="52">
        <f t="shared" si="0"/>
        <v>20</v>
      </c>
      <c r="F11" s="51">
        <v>1</v>
      </c>
      <c r="G11" s="51">
        <v>6.8</v>
      </c>
      <c r="H11" s="51">
        <v>5.8</v>
      </c>
      <c r="I11" s="51">
        <v>7.1</v>
      </c>
      <c r="J11" s="51">
        <v>4.5</v>
      </c>
      <c r="K11" s="51">
        <v>-0.6</v>
      </c>
      <c r="L11" s="53">
        <v>39</v>
      </c>
      <c r="M11" s="53">
        <v>68</v>
      </c>
      <c r="N11" s="53">
        <v>21</v>
      </c>
      <c r="O11" s="51">
        <v>860.4</v>
      </c>
      <c r="P11" s="51">
        <v>861.8</v>
      </c>
      <c r="Q11" s="51">
        <v>858.1</v>
      </c>
      <c r="R11" s="52">
        <f t="shared" si="1"/>
        <v>3.6999999999999318</v>
      </c>
      <c r="S11" s="51">
        <v>1010.3</v>
      </c>
      <c r="T11" s="51">
        <v>1014.4</v>
      </c>
      <c r="U11" s="51">
        <v>1006.1</v>
      </c>
      <c r="V11" s="52">
        <f t="shared" si="2"/>
        <v>8.2999999999999545</v>
      </c>
      <c r="W11" s="53">
        <v>5</v>
      </c>
      <c r="X11" s="53">
        <v>10</v>
      </c>
      <c r="Y11" s="53">
        <v>2</v>
      </c>
      <c r="Z11" s="57">
        <v>9.6</v>
      </c>
      <c r="AA11" s="51">
        <v>0</v>
      </c>
      <c r="AB11" s="54">
        <v>5.0599999999999996</v>
      </c>
      <c r="AC11" s="141"/>
      <c r="AD11" s="120"/>
      <c r="AE11" s="54"/>
      <c r="AF11" s="54"/>
      <c r="AG11" s="54"/>
      <c r="AH11" s="120"/>
      <c r="AI11" s="120"/>
      <c r="AJ11" s="54"/>
      <c r="AK11" s="54"/>
      <c r="AL11" s="54"/>
      <c r="AM11" s="16"/>
      <c r="AN11" s="16"/>
      <c r="AO11" s="16"/>
      <c r="AP11" s="16"/>
      <c r="AQ11" s="16"/>
      <c r="AR11" s="16"/>
      <c r="AS11" s="16"/>
      <c r="AT11" s="16"/>
      <c r="AU11" s="16"/>
      <c r="AV11" s="16"/>
      <c r="AW11" s="16"/>
      <c r="AX11" s="16"/>
      <c r="AY11" s="46">
        <v>68</v>
      </c>
      <c r="AZ11" s="43">
        <v>0.9</v>
      </c>
      <c r="BA11" s="45">
        <v>68</v>
      </c>
      <c r="BB11" s="44">
        <v>5.6</v>
      </c>
      <c r="BC11" s="42">
        <v>0.9</v>
      </c>
      <c r="BD11" s="86"/>
      <c r="BG11" s="138"/>
    </row>
    <row r="12" spans="1:60" x14ac:dyDescent="0.2">
      <c r="A12" s="50">
        <f t="shared" si="3"/>
        <v>4</v>
      </c>
      <c r="B12" s="51">
        <v>16.899999999999999</v>
      </c>
      <c r="C12" s="51">
        <v>26.2</v>
      </c>
      <c r="D12" s="51">
        <v>6.4</v>
      </c>
      <c r="E12" s="52">
        <f t="shared" si="0"/>
        <v>19.799999999999997</v>
      </c>
      <c r="F12" s="51">
        <v>3.7</v>
      </c>
      <c r="G12" s="51">
        <v>7.8</v>
      </c>
      <c r="H12" s="51">
        <v>5.6</v>
      </c>
      <c r="I12" s="51">
        <v>7.2</v>
      </c>
      <c r="J12" s="51">
        <v>4.5</v>
      </c>
      <c r="K12" s="51">
        <v>-1.2</v>
      </c>
      <c r="L12" s="53">
        <v>31</v>
      </c>
      <c r="M12" s="53">
        <v>53</v>
      </c>
      <c r="N12" s="53">
        <v>16</v>
      </c>
      <c r="O12" s="51">
        <v>858.8</v>
      </c>
      <c r="P12" s="51">
        <v>861</v>
      </c>
      <c r="Q12" s="51">
        <v>855.5</v>
      </c>
      <c r="R12" s="52">
        <f t="shared" si="1"/>
        <v>5.5</v>
      </c>
      <c r="S12" s="51">
        <v>1007.2</v>
      </c>
      <c r="T12" s="51">
        <v>1012.5</v>
      </c>
      <c r="U12" s="51">
        <v>1001.1</v>
      </c>
      <c r="V12" s="52">
        <f t="shared" si="2"/>
        <v>11.399999999999977</v>
      </c>
      <c r="W12" s="53">
        <v>6</v>
      </c>
      <c r="X12" s="53">
        <v>10</v>
      </c>
      <c r="Y12" s="53">
        <v>2</v>
      </c>
      <c r="Z12" s="57">
        <v>8.8000000000000007</v>
      </c>
      <c r="AA12" s="51">
        <v>0</v>
      </c>
      <c r="AB12" s="54">
        <v>5.25</v>
      </c>
      <c r="AC12" s="51"/>
      <c r="AD12" s="54"/>
      <c r="AE12" s="54"/>
      <c r="AF12" s="54"/>
      <c r="AG12" s="54"/>
      <c r="AH12" s="54"/>
      <c r="AI12" s="54"/>
      <c r="AJ12" s="54"/>
      <c r="AK12" s="54"/>
      <c r="AL12" s="54"/>
      <c r="AM12" s="17"/>
      <c r="AN12" s="16"/>
      <c r="AO12" s="16"/>
      <c r="AP12" s="16"/>
      <c r="AQ12" s="16"/>
      <c r="AR12" s="16"/>
      <c r="AS12" s="16"/>
      <c r="AT12" s="16"/>
      <c r="AU12" s="16"/>
      <c r="AV12" s="16"/>
      <c r="AW12" s="16"/>
      <c r="AX12" s="16"/>
      <c r="AY12" s="46" t="s">
        <v>85</v>
      </c>
      <c r="AZ12" s="43">
        <v>0</v>
      </c>
      <c r="BA12" s="45">
        <v>248</v>
      </c>
      <c r="BB12" s="84">
        <v>2.8</v>
      </c>
      <c r="BC12" s="42">
        <v>0.4</v>
      </c>
      <c r="BD12" s="86"/>
      <c r="BG12" s="138"/>
      <c r="BH12" s="138"/>
    </row>
    <row r="13" spans="1:60" x14ac:dyDescent="0.2">
      <c r="A13" s="50">
        <f t="shared" si="3"/>
        <v>5</v>
      </c>
      <c r="B13" s="51">
        <v>17.5</v>
      </c>
      <c r="C13" s="51">
        <v>24.8</v>
      </c>
      <c r="D13" s="51">
        <v>12.2</v>
      </c>
      <c r="E13" s="52">
        <f t="shared" si="0"/>
        <v>12.600000000000001</v>
      </c>
      <c r="F13" s="51">
        <v>10</v>
      </c>
      <c r="G13" s="51">
        <v>7.2</v>
      </c>
      <c r="H13" s="51">
        <v>4.4000000000000004</v>
      </c>
      <c r="I13" s="51">
        <v>5.0999999999999996</v>
      </c>
      <c r="J13" s="51">
        <v>3.9</v>
      </c>
      <c r="K13" s="51">
        <v>-4.0999999999999996</v>
      </c>
      <c r="L13" s="53">
        <v>23</v>
      </c>
      <c r="M13" s="53">
        <v>35</v>
      </c>
      <c r="N13" s="53">
        <v>13</v>
      </c>
      <c r="O13" s="51">
        <v>859.2</v>
      </c>
      <c r="P13" s="51">
        <v>860.7</v>
      </c>
      <c r="Q13" s="51">
        <v>857.2</v>
      </c>
      <c r="R13" s="52">
        <f t="shared" si="1"/>
        <v>3.5</v>
      </c>
      <c r="S13" s="51">
        <v>1006.3</v>
      </c>
      <c r="T13" s="51">
        <v>1009.9</v>
      </c>
      <c r="U13" s="51">
        <v>1003.1</v>
      </c>
      <c r="V13" s="52">
        <f t="shared" si="2"/>
        <v>6.7999999999999545</v>
      </c>
      <c r="W13" s="53">
        <v>6</v>
      </c>
      <c r="X13" s="53">
        <v>10</v>
      </c>
      <c r="Y13" s="53">
        <v>2</v>
      </c>
      <c r="Z13" s="51">
        <v>7.5</v>
      </c>
      <c r="AA13" s="51">
        <v>0</v>
      </c>
      <c r="AB13" s="54">
        <v>8.11</v>
      </c>
      <c r="AC13" s="51"/>
      <c r="AD13" s="54"/>
      <c r="AE13" s="54"/>
      <c r="AF13" s="54"/>
      <c r="AG13" s="54"/>
      <c r="AH13" s="54"/>
      <c r="AI13" s="54"/>
      <c r="AJ13" s="120"/>
      <c r="AK13" s="54"/>
      <c r="AL13" s="54"/>
      <c r="AM13" s="16"/>
      <c r="AN13" s="16"/>
      <c r="AO13" s="16"/>
      <c r="AP13" s="16"/>
      <c r="AQ13" s="16"/>
      <c r="AR13" s="16"/>
      <c r="AS13" s="16"/>
      <c r="AT13" s="16"/>
      <c r="AU13" s="16"/>
      <c r="AV13" s="16"/>
      <c r="AW13" s="16"/>
      <c r="AX13" s="16"/>
      <c r="AY13" s="46">
        <v>248</v>
      </c>
      <c r="AZ13" s="43">
        <v>0.7</v>
      </c>
      <c r="BA13" s="45">
        <v>68</v>
      </c>
      <c r="BB13" s="44">
        <v>3.9</v>
      </c>
      <c r="BC13" s="42">
        <v>0.7</v>
      </c>
      <c r="BD13" s="86"/>
      <c r="BG13" s="138"/>
      <c r="BH13" s="138"/>
    </row>
    <row r="14" spans="1:60" x14ac:dyDescent="0.2">
      <c r="A14" s="50">
        <f t="shared" si="3"/>
        <v>6</v>
      </c>
      <c r="B14" s="51">
        <v>15.7</v>
      </c>
      <c r="C14" s="51">
        <v>24.5</v>
      </c>
      <c r="D14" s="51">
        <v>8.1999999999999993</v>
      </c>
      <c r="E14" s="52">
        <f t="shared" si="0"/>
        <v>16.3</v>
      </c>
      <c r="F14" s="51">
        <v>5.8</v>
      </c>
      <c r="G14" s="51">
        <v>8.5</v>
      </c>
      <c r="H14" s="51">
        <v>6.6</v>
      </c>
      <c r="I14" s="51">
        <v>8.6999999999999993</v>
      </c>
      <c r="J14" s="51">
        <v>4.7</v>
      </c>
      <c r="K14" s="51">
        <v>0.8</v>
      </c>
      <c r="L14" s="53">
        <v>34</v>
      </c>
      <c r="M14" s="53">
        <v>43</v>
      </c>
      <c r="N14" s="53">
        <v>19</v>
      </c>
      <c r="O14" s="51">
        <v>860.6</v>
      </c>
      <c r="P14" s="51">
        <v>862</v>
      </c>
      <c r="Q14" s="51">
        <v>858.9</v>
      </c>
      <c r="R14" s="52">
        <f t="shared" si="1"/>
        <v>3.1000000000000227</v>
      </c>
      <c r="S14" s="51">
        <v>1011</v>
      </c>
      <c r="T14" s="51">
        <v>1013</v>
      </c>
      <c r="U14" s="51">
        <v>1006.3</v>
      </c>
      <c r="V14" s="52">
        <f t="shared" si="2"/>
        <v>6.7000000000000455</v>
      </c>
      <c r="W14" s="53">
        <v>6</v>
      </c>
      <c r="X14" s="53">
        <v>10</v>
      </c>
      <c r="Y14" s="53">
        <v>2</v>
      </c>
      <c r="Z14" s="57">
        <v>2</v>
      </c>
      <c r="AA14" s="51">
        <v>0</v>
      </c>
      <c r="AB14" s="54">
        <v>5.42</v>
      </c>
      <c r="AC14" s="51"/>
      <c r="AD14" s="54"/>
      <c r="AE14" s="54"/>
      <c r="AF14" s="54"/>
      <c r="AG14" s="54"/>
      <c r="AH14" s="54"/>
      <c r="AI14" s="54"/>
      <c r="AJ14" s="54"/>
      <c r="AK14" s="54"/>
      <c r="AL14" s="54"/>
      <c r="AM14" s="16"/>
      <c r="AN14" s="16"/>
      <c r="AO14" s="16"/>
      <c r="AP14" s="16"/>
      <c r="AQ14" s="16"/>
      <c r="AR14" s="16"/>
      <c r="AS14" s="16"/>
      <c r="AT14" s="16"/>
      <c r="AU14" s="16"/>
      <c r="AV14" s="16"/>
      <c r="AW14" s="16"/>
      <c r="AX14" s="16"/>
      <c r="AY14" s="46" t="s">
        <v>94</v>
      </c>
      <c r="AZ14" s="43">
        <v>1.4</v>
      </c>
      <c r="BA14" s="45">
        <v>203</v>
      </c>
      <c r="BB14" s="44">
        <v>4.8</v>
      </c>
      <c r="BC14" s="42">
        <v>1.5</v>
      </c>
      <c r="BD14" s="87"/>
      <c r="BG14" s="138"/>
      <c r="BH14" s="138"/>
    </row>
    <row r="15" spans="1:60" x14ac:dyDescent="0.2">
      <c r="A15" s="50">
        <f t="shared" si="3"/>
        <v>7</v>
      </c>
      <c r="B15" s="51">
        <v>17.600000000000001</v>
      </c>
      <c r="C15" s="51">
        <v>25.6</v>
      </c>
      <c r="D15" s="51">
        <v>10.8</v>
      </c>
      <c r="E15" s="52">
        <f t="shared" si="0"/>
        <v>14.8</v>
      </c>
      <c r="F15" s="51">
        <v>8.5</v>
      </c>
      <c r="G15" s="51">
        <v>10.1</v>
      </c>
      <c r="H15" s="51">
        <v>7.2</v>
      </c>
      <c r="I15" s="51">
        <v>9.6</v>
      </c>
      <c r="J15" s="51">
        <v>4.0999999999999996</v>
      </c>
      <c r="K15" s="51">
        <v>2</v>
      </c>
      <c r="L15" s="53">
        <v>38</v>
      </c>
      <c r="M15" s="53">
        <v>64</v>
      </c>
      <c r="N15" s="53">
        <v>13</v>
      </c>
      <c r="O15" s="51">
        <v>857.8</v>
      </c>
      <c r="P15" s="51">
        <v>860.6</v>
      </c>
      <c r="Q15" s="51">
        <v>855.2</v>
      </c>
      <c r="R15" s="52">
        <f t="shared" si="1"/>
        <v>5.3999999999999773</v>
      </c>
      <c r="S15" s="51">
        <v>1005.5</v>
      </c>
      <c r="T15" s="141">
        <v>1010.5</v>
      </c>
      <c r="U15" s="51">
        <v>1000.8</v>
      </c>
      <c r="V15" s="52">
        <f t="shared" si="2"/>
        <v>9.7000000000000455</v>
      </c>
      <c r="W15" s="53">
        <v>6</v>
      </c>
      <c r="X15" s="53">
        <v>10</v>
      </c>
      <c r="Y15" s="53">
        <v>2</v>
      </c>
      <c r="Z15" s="51">
        <v>9</v>
      </c>
      <c r="AA15" s="51">
        <v>0</v>
      </c>
      <c r="AB15" s="54">
        <v>6.14</v>
      </c>
      <c r="AC15" s="51"/>
      <c r="AD15" s="54"/>
      <c r="AE15" s="54"/>
      <c r="AF15" s="54"/>
      <c r="AG15" s="54"/>
      <c r="AH15" s="54"/>
      <c r="AI15" s="54"/>
      <c r="AJ15" s="54"/>
      <c r="AK15" s="54"/>
      <c r="AL15" s="54"/>
      <c r="AM15" s="16"/>
      <c r="AN15" s="16"/>
      <c r="AO15" s="16"/>
      <c r="AP15" s="16"/>
      <c r="AQ15" s="16"/>
      <c r="AR15" s="16"/>
      <c r="AS15" s="16"/>
      <c r="AT15" s="16"/>
      <c r="AU15" s="16"/>
      <c r="AV15" s="16"/>
      <c r="AW15" s="16"/>
      <c r="AX15" s="16"/>
      <c r="AY15" s="46">
        <v>248</v>
      </c>
      <c r="AZ15" s="73">
        <v>2.9</v>
      </c>
      <c r="BA15" s="45">
        <v>248</v>
      </c>
      <c r="BB15" s="44">
        <v>7</v>
      </c>
      <c r="BC15" s="42">
        <v>2.1</v>
      </c>
      <c r="BD15" s="46"/>
      <c r="BG15" s="138"/>
      <c r="BH15" s="138"/>
    </row>
    <row r="16" spans="1:60" x14ac:dyDescent="0.2">
      <c r="A16" s="50">
        <v>8</v>
      </c>
      <c r="B16" s="51">
        <v>15.5</v>
      </c>
      <c r="C16" s="51">
        <v>21.6</v>
      </c>
      <c r="D16" s="51">
        <v>10</v>
      </c>
      <c r="E16" s="52">
        <f t="shared" si="0"/>
        <v>11.600000000000001</v>
      </c>
      <c r="F16" s="51">
        <v>7.4</v>
      </c>
      <c r="G16" s="51">
        <v>6.4</v>
      </c>
      <c r="H16" s="51">
        <v>4.4000000000000004</v>
      </c>
      <c r="I16" s="51">
        <v>7.4</v>
      </c>
      <c r="J16" s="51">
        <v>2.5</v>
      </c>
      <c r="K16" s="51">
        <v>-4.5999999999999996</v>
      </c>
      <c r="L16" s="53">
        <v>27</v>
      </c>
      <c r="M16" s="53">
        <v>45</v>
      </c>
      <c r="N16" s="53">
        <v>10</v>
      </c>
      <c r="O16" s="51">
        <v>858.4</v>
      </c>
      <c r="P16" s="51">
        <v>860.2</v>
      </c>
      <c r="Q16" s="51">
        <v>856.4</v>
      </c>
      <c r="R16" s="52">
        <f t="shared" si="1"/>
        <v>3.8000000000000682</v>
      </c>
      <c r="S16" s="51">
        <v>1006.4</v>
      </c>
      <c r="T16" s="51">
        <v>1010</v>
      </c>
      <c r="U16" s="51">
        <v>1001.7</v>
      </c>
      <c r="V16" s="52">
        <f t="shared" si="2"/>
        <v>8.2999999999999545</v>
      </c>
      <c r="W16" s="53"/>
      <c r="X16" s="53">
        <v>10</v>
      </c>
      <c r="Y16" s="53">
        <v>2</v>
      </c>
      <c r="Z16" s="51">
        <v>10.5</v>
      </c>
      <c r="AA16" s="51">
        <v>0</v>
      </c>
      <c r="AB16" s="54">
        <v>11.05</v>
      </c>
      <c r="AC16" s="51"/>
      <c r="AD16" s="54"/>
      <c r="AE16" s="54"/>
      <c r="AF16" s="54"/>
      <c r="AG16" s="54"/>
      <c r="AH16" s="54"/>
      <c r="AI16" s="54"/>
      <c r="AJ16" s="120"/>
      <c r="AK16" s="54"/>
      <c r="AL16" s="54"/>
      <c r="AM16" s="17"/>
      <c r="AN16" s="16"/>
      <c r="AO16" s="16"/>
      <c r="AP16" s="16"/>
      <c r="AQ16" s="16"/>
      <c r="AR16" s="16"/>
      <c r="AS16" s="16"/>
      <c r="AT16" s="16"/>
      <c r="AU16" s="16"/>
      <c r="AV16" s="16"/>
      <c r="AW16" s="16"/>
      <c r="AX16" s="16"/>
      <c r="AY16" s="46">
        <v>248</v>
      </c>
      <c r="AZ16" s="73">
        <v>3.5</v>
      </c>
      <c r="BA16" s="45">
        <v>248</v>
      </c>
      <c r="BB16" s="44">
        <v>10.9</v>
      </c>
      <c r="BC16" s="42">
        <v>3.5</v>
      </c>
      <c r="BD16" s="46"/>
      <c r="BG16" s="138"/>
      <c r="BH16" s="138"/>
    </row>
    <row r="17" spans="1:60" x14ac:dyDescent="0.2">
      <c r="A17" s="50">
        <f>A16+1</f>
        <v>9</v>
      </c>
      <c r="B17" s="51">
        <v>12.9</v>
      </c>
      <c r="C17" s="115">
        <v>24.4</v>
      </c>
      <c r="D17" s="115">
        <v>0.8</v>
      </c>
      <c r="E17" s="116">
        <f t="shared" si="0"/>
        <v>23.599999999999998</v>
      </c>
      <c r="F17" s="115">
        <v>-1</v>
      </c>
      <c r="G17" s="51">
        <v>4</v>
      </c>
      <c r="H17" s="51">
        <v>3.4</v>
      </c>
      <c r="I17" s="51">
        <v>5.0999999999999996</v>
      </c>
      <c r="J17" s="51">
        <v>1.9</v>
      </c>
      <c r="K17" s="51">
        <v>-7.5</v>
      </c>
      <c r="L17" s="53">
        <v>28</v>
      </c>
      <c r="M17" s="53">
        <v>65</v>
      </c>
      <c r="N17" s="53">
        <v>7</v>
      </c>
      <c r="O17" s="51">
        <v>856.5</v>
      </c>
      <c r="P17" s="51">
        <v>859.7</v>
      </c>
      <c r="Q17" s="51">
        <v>852.1</v>
      </c>
      <c r="R17" s="52">
        <f t="shared" si="1"/>
        <v>7.6000000000000227</v>
      </c>
      <c r="S17" s="51">
        <v>1006.4</v>
      </c>
      <c r="T17" s="51">
        <v>1013.5</v>
      </c>
      <c r="U17" s="51">
        <v>999.5</v>
      </c>
      <c r="V17" s="52">
        <f t="shared" si="2"/>
        <v>14</v>
      </c>
      <c r="W17" s="53">
        <v>1</v>
      </c>
      <c r="X17" s="53">
        <v>10</v>
      </c>
      <c r="Y17" s="53">
        <v>2</v>
      </c>
      <c r="Z17" s="51">
        <v>10</v>
      </c>
      <c r="AA17" s="51">
        <v>0</v>
      </c>
      <c r="AB17" s="54">
        <v>7.37</v>
      </c>
      <c r="AC17" s="51"/>
      <c r="AD17" s="54"/>
      <c r="AE17" s="54"/>
      <c r="AF17" s="54"/>
      <c r="AG17" s="54"/>
      <c r="AH17" s="54"/>
      <c r="AI17" s="54"/>
      <c r="AJ17" s="120"/>
      <c r="AK17" s="120"/>
      <c r="AL17" s="120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9">
        <v>203</v>
      </c>
      <c r="AZ17" s="43">
        <v>1.6</v>
      </c>
      <c r="BA17" s="45">
        <v>203</v>
      </c>
      <c r="BB17" s="73">
        <v>11.2</v>
      </c>
      <c r="BC17" s="43">
        <v>1.6</v>
      </c>
      <c r="BD17" s="46"/>
      <c r="BG17" s="138"/>
      <c r="BH17" s="138"/>
    </row>
    <row r="18" spans="1:60" s="114" customFormat="1" x14ac:dyDescent="0.2">
      <c r="A18" s="156">
        <f>A17+1</f>
        <v>10</v>
      </c>
      <c r="B18" s="155">
        <v>15.2</v>
      </c>
      <c r="C18" s="155">
        <v>21.7</v>
      </c>
      <c r="D18" s="155">
        <v>6.4</v>
      </c>
      <c r="E18" s="142">
        <f t="shared" si="0"/>
        <v>15.299999999999999</v>
      </c>
      <c r="F18" s="155">
        <v>3.8</v>
      </c>
      <c r="G18" s="155">
        <v>5</v>
      </c>
      <c r="H18" s="155">
        <v>3</v>
      </c>
      <c r="I18" s="155">
        <v>3.9</v>
      </c>
      <c r="J18" s="155">
        <v>2.2999999999999998</v>
      </c>
      <c r="K18" s="155">
        <v>-8.6</v>
      </c>
      <c r="L18" s="157">
        <v>19</v>
      </c>
      <c r="M18" s="157">
        <v>29</v>
      </c>
      <c r="N18" s="157">
        <v>9</v>
      </c>
      <c r="O18" s="155">
        <v>852.8</v>
      </c>
      <c r="P18" s="155">
        <v>854.5</v>
      </c>
      <c r="Q18" s="155">
        <v>850</v>
      </c>
      <c r="R18" s="142">
        <f t="shared" si="1"/>
        <v>4.5</v>
      </c>
      <c r="S18" s="155">
        <v>1000.2</v>
      </c>
      <c r="T18" s="155">
        <v>1004.3</v>
      </c>
      <c r="U18" s="155">
        <v>996.6</v>
      </c>
      <c r="V18" s="142">
        <f t="shared" si="2"/>
        <v>7.6999999999999318</v>
      </c>
      <c r="W18" s="157"/>
      <c r="X18" s="53">
        <v>10</v>
      </c>
      <c r="Y18" s="53">
        <v>2</v>
      </c>
      <c r="Z18" s="155">
        <v>10.4</v>
      </c>
      <c r="AA18" s="155">
        <v>0</v>
      </c>
      <c r="AB18" s="158">
        <v>10.53</v>
      </c>
      <c r="AC18" s="155"/>
      <c r="AD18" s="158"/>
      <c r="AE18" s="158"/>
      <c r="AF18" s="158"/>
      <c r="AG18" s="158"/>
      <c r="AH18" s="158"/>
      <c r="AI18" s="158"/>
      <c r="AJ18" s="158"/>
      <c r="AK18" s="158"/>
      <c r="AL18" s="158"/>
      <c r="AM18" s="159"/>
      <c r="AN18" s="160"/>
      <c r="AO18" s="160"/>
      <c r="AP18" s="160"/>
      <c r="AQ18" s="160"/>
      <c r="AR18" s="160"/>
      <c r="AS18" s="160"/>
      <c r="AT18" s="160"/>
      <c r="AU18" s="160"/>
      <c r="AV18" s="160"/>
      <c r="AW18" s="160"/>
      <c r="AX18" s="159"/>
      <c r="AY18" s="161">
        <v>248</v>
      </c>
      <c r="AZ18" s="162">
        <v>3</v>
      </c>
      <c r="BA18" s="163">
        <v>293</v>
      </c>
      <c r="BB18" s="164">
        <v>7.8</v>
      </c>
      <c r="BC18" s="162">
        <v>2.9</v>
      </c>
      <c r="BD18" s="113"/>
      <c r="BE18" s="117"/>
      <c r="BG18" s="139"/>
      <c r="BH18" s="139"/>
    </row>
    <row r="19" spans="1:60" x14ac:dyDescent="0.2">
      <c r="A19" s="50">
        <f>A18+1</f>
        <v>11</v>
      </c>
      <c r="B19" s="51">
        <v>10.1</v>
      </c>
      <c r="C19" s="51">
        <v>16.5</v>
      </c>
      <c r="D19" s="51">
        <v>3.3</v>
      </c>
      <c r="E19" s="52">
        <f t="shared" si="0"/>
        <v>13.2</v>
      </c>
      <c r="F19" s="51">
        <v>0.5</v>
      </c>
      <c r="G19" s="51">
        <v>2.8</v>
      </c>
      <c r="H19" s="51">
        <v>3.3</v>
      </c>
      <c r="I19" s="51">
        <v>4.5</v>
      </c>
      <c r="J19" s="51">
        <v>1.6</v>
      </c>
      <c r="K19" s="51">
        <v>-7.8</v>
      </c>
      <c r="L19" s="53">
        <v>27</v>
      </c>
      <c r="M19" s="53">
        <v>44</v>
      </c>
      <c r="N19" s="53">
        <v>15</v>
      </c>
      <c r="O19" s="51">
        <v>856.8</v>
      </c>
      <c r="P19" s="51">
        <v>862.2</v>
      </c>
      <c r="Q19" s="51">
        <v>853.7</v>
      </c>
      <c r="R19" s="52">
        <f t="shared" si="1"/>
        <v>8.5</v>
      </c>
      <c r="S19" s="51">
        <v>1007.1</v>
      </c>
      <c r="T19" s="51">
        <v>1013.6</v>
      </c>
      <c r="U19" s="51">
        <v>1000.8</v>
      </c>
      <c r="V19" s="52">
        <f t="shared" si="2"/>
        <v>12.800000000000068</v>
      </c>
      <c r="W19" s="53">
        <v>1</v>
      </c>
      <c r="X19" s="53">
        <v>10</v>
      </c>
      <c r="Y19" s="53">
        <v>2</v>
      </c>
      <c r="Z19" s="51">
        <v>10.5</v>
      </c>
      <c r="AA19" s="51">
        <v>0</v>
      </c>
      <c r="AB19" s="54">
        <v>7.36</v>
      </c>
      <c r="AC19" s="51"/>
      <c r="AD19" s="54"/>
      <c r="AE19" s="54"/>
      <c r="AF19" s="54"/>
      <c r="AG19" s="54"/>
      <c r="AH19" s="54"/>
      <c r="AI19" s="54"/>
      <c r="AJ19" s="54"/>
      <c r="AK19" s="54"/>
      <c r="AL19" s="54"/>
      <c r="AM19" s="16"/>
      <c r="AN19" s="16"/>
      <c r="AO19" s="16"/>
      <c r="AP19" s="16"/>
      <c r="AQ19" s="16"/>
      <c r="AR19" s="16"/>
      <c r="AS19" s="16"/>
      <c r="AT19" s="16"/>
      <c r="AU19" s="16"/>
      <c r="AV19" s="16"/>
      <c r="AW19" s="16"/>
      <c r="AX19" s="16"/>
      <c r="AY19" s="168">
        <v>225</v>
      </c>
      <c r="AZ19" s="43">
        <v>2</v>
      </c>
      <c r="BA19" s="45">
        <v>338</v>
      </c>
      <c r="BB19" s="44">
        <v>10.1</v>
      </c>
      <c r="BC19" s="43">
        <v>2</v>
      </c>
      <c r="BD19" s="46"/>
      <c r="BG19" s="138"/>
      <c r="BH19" s="138"/>
    </row>
    <row r="20" spans="1:60" x14ac:dyDescent="0.2">
      <c r="A20" s="55">
        <v>12</v>
      </c>
      <c r="B20" s="51">
        <v>10.199999999999999</v>
      </c>
      <c r="C20" s="51">
        <v>19.2</v>
      </c>
      <c r="D20" s="51">
        <v>-1.6</v>
      </c>
      <c r="E20" s="52">
        <f t="shared" si="0"/>
        <v>20.8</v>
      </c>
      <c r="F20" s="51">
        <v>-4.8</v>
      </c>
      <c r="G20" s="51">
        <v>1.9</v>
      </c>
      <c r="H20" s="51">
        <v>2.5</v>
      </c>
      <c r="I20" s="51">
        <v>3.3</v>
      </c>
      <c r="J20" s="51">
        <v>1.6</v>
      </c>
      <c r="K20" s="51">
        <v>-10.9</v>
      </c>
      <c r="L20" s="53">
        <v>21</v>
      </c>
      <c r="M20" s="53">
        <v>43</v>
      </c>
      <c r="N20" s="53">
        <v>10</v>
      </c>
      <c r="O20" s="51">
        <v>862.5</v>
      </c>
      <c r="P20" s="51">
        <v>864.9</v>
      </c>
      <c r="Q20" s="51">
        <v>860.2</v>
      </c>
      <c r="R20" s="52">
        <f t="shared" si="1"/>
        <v>4.6999999999999318</v>
      </c>
      <c r="S20" s="51">
        <v>1015.2</v>
      </c>
      <c r="T20" s="51">
        <v>1020.7</v>
      </c>
      <c r="U20" s="51">
        <v>1010.1</v>
      </c>
      <c r="V20" s="52">
        <f t="shared" si="2"/>
        <v>10.600000000000023</v>
      </c>
      <c r="W20" s="53"/>
      <c r="X20" s="53">
        <v>10</v>
      </c>
      <c r="Y20" s="53">
        <v>2</v>
      </c>
      <c r="Z20" s="51">
        <v>10.5</v>
      </c>
      <c r="AA20" s="51">
        <v>0</v>
      </c>
      <c r="AB20" s="54">
        <v>4.0999999999999996</v>
      </c>
      <c r="AC20" s="51"/>
      <c r="AD20" s="54"/>
      <c r="AE20" s="54"/>
      <c r="AF20" s="54"/>
      <c r="AG20" s="54"/>
      <c r="AH20" s="54"/>
      <c r="AI20" s="54"/>
      <c r="AJ20" s="54"/>
      <c r="AK20" s="54"/>
      <c r="AL20" s="54"/>
      <c r="AM20" s="16"/>
      <c r="AN20" s="16"/>
      <c r="AO20" s="16"/>
      <c r="AP20" s="16"/>
      <c r="AQ20" s="16"/>
      <c r="AR20" s="16"/>
      <c r="AS20" s="16"/>
      <c r="AT20" s="16"/>
      <c r="AU20" s="16"/>
      <c r="AV20" s="16"/>
      <c r="AW20" s="16"/>
      <c r="AX20" s="16"/>
      <c r="AY20" s="169">
        <v>270</v>
      </c>
      <c r="AZ20" s="43">
        <v>1.3</v>
      </c>
      <c r="BA20" s="45">
        <v>270</v>
      </c>
      <c r="BB20" s="44">
        <v>5.3</v>
      </c>
      <c r="BC20" s="43">
        <v>1.3</v>
      </c>
      <c r="BD20" s="46"/>
      <c r="BG20" s="138"/>
      <c r="BH20" s="138"/>
    </row>
    <row r="21" spans="1:60" x14ac:dyDescent="0.2">
      <c r="A21" s="55">
        <v>13</v>
      </c>
      <c r="B21" s="51">
        <v>14.1</v>
      </c>
      <c r="C21" s="51">
        <v>26.2</v>
      </c>
      <c r="D21" s="51">
        <v>1</v>
      </c>
      <c r="E21" s="52">
        <f t="shared" si="0"/>
        <v>25.2</v>
      </c>
      <c r="F21" s="51">
        <v>-1.8</v>
      </c>
      <c r="G21" s="51">
        <v>3.7</v>
      </c>
      <c r="H21" s="51">
        <v>2.9</v>
      </c>
      <c r="I21" s="51">
        <v>3.7</v>
      </c>
      <c r="J21" s="51">
        <v>2.2999999999999998</v>
      </c>
      <c r="K21" s="51">
        <v>-8.9</v>
      </c>
      <c r="L21" s="53">
        <v>23</v>
      </c>
      <c r="M21" s="53">
        <v>43</v>
      </c>
      <c r="N21" s="53">
        <v>7</v>
      </c>
      <c r="O21" s="51">
        <v>859</v>
      </c>
      <c r="P21" s="51">
        <v>861.4</v>
      </c>
      <c r="Q21" s="51">
        <v>854.3</v>
      </c>
      <c r="R21" s="52">
        <f t="shared" si="1"/>
        <v>7.1000000000000227</v>
      </c>
      <c r="S21" s="51">
        <v>1009.7</v>
      </c>
      <c r="T21" s="51">
        <v>1015.4</v>
      </c>
      <c r="U21" s="51">
        <v>999.8</v>
      </c>
      <c r="V21" s="52">
        <f t="shared" si="2"/>
        <v>15.600000000000023</v>
      </c>
      <c r="W21" s="53">
        <v>6</v>
      </c>
      <c r="X21" s="53">
        <v>10</v>
      </c>
      <c r="Y21" s="53">
        <v>2</v>
      </c>
      <c r="Z21" s="51">
        <v>8.6</v>
      </c>
      <c r="AA21" s="51">
        <v>0</v>
      </c>
      <c r="AB21" s="54">
        <v>6.42</v>
      </c>
      <c r="AC21" s="51"/>
      <c r="AD21" s="54"/>
      <c r="AE21" s="54"/>
      <c r="AF21" s="54"/>
      <c r="AG21" s="54"/>
      <c r="AH21" s="54"/>
      <c r="AI21" s="111"/>
      <c r="AJ21" s="54"/>
      <c r="AK21" s="54"/>
      <c r="AL21" s="54"/>
      <c r="AM21" s="16"/>
      <c r="AN21" s="17"/>
      <c r="AO21" s="16"/>
      <c r="AP21" s="16"/>
      <c r="AQ21" s="16"/>
      <c r="AR21" s="16"/>
      <c r="AS21" s="16"/>
      <c r="AT21" s="16"/>
      <c r="AU21" s="16"/>
      <c r="AV21" s="16"/>
      <c r="AW21" s="17"/>
      <c r="AX21" s="17"/>
      <c r="AY21" s="169" t="s">
        <v>85</v>
      </c>
      <c r="AZ21" s="43">
        <v>0</v>
      </c>
      <c r="BA21" s="45">
        <v>68</v>
      </c>
      <c r="BB21" s="44">
        <v>7.8</v>
      </c>
      <c r="BC21" s="43">
        <v>1.7</v>
      </c>
      <c r="BD21" s="46"/>
      <c r="BG21" s="138"/>
      <c r="BH21" s="138"/>
    </row>
    <row r="22" spans="1:60" x14ac:dyDescent="0.2">
      <c r="A22" s="55">
        <v>14</v>
      </c>
      <c r="B22" s="51">
        <v>17.8</v>
      </c>
      <c r="C22" s="51">
        <v>27.2</v>
      </c>
      <c r="D22" s="51">
        <v>9</v>
      </c>
      <c r="E22" s="52">
        <f t="shared" si="0"/>
        <v>18.2</v>
      </c>
      <c r="F22" s="51">
        <v>3.3</v>
      </c>
      <c r="G22" s="51">
        <v>8</v>
      </c>
      <c r="H22" s="51">
        <v>4</v>
      </c>
      <c r="I22" s="51">
        <v>5.4</v>
      </c>
      <c r="J22" s="51">
        <v>3.2</v>
      </c>
      <c r="K22" s="51">
        <v>-5.4</v>
      </c>
      <c r="L22" s="53">
        <v>19</v>
      </c>
      <c r="M22" s="53">
        <v>29</v>
      </c>
      <c r="N22" s="53">
        <v>9</v>
      </c>
      <c r="O22" s="51">
        <v>856.7</v>
      </c>
      <c r="P22" s="51">
        <v>858.9</v>
      </c>
      <c r="Q22" s="51">
        <v>854.2</v>
      </c>
      <c r="R22" s="52">
        <f t="shared" si="1"/>
        <v>4.6999999999999318</v>
      </c>
      <c r="S22" s="51">
        <v>1004.4</v>
      </c>
      <c r="T22" s="51">
        <v>1009.8</v>
      </c>
      <c r="U22" s="51">
        <v>998.9</v>
      </c>
      <c r="V22" s="52">
        <f t="shared" si="2"/>
        <v>10.899999999999977</v>
      </c>
      <c r="W22" s="53">
        <v>2</v>
      </c>
      <c r="X22" s="53">
        <v>10</v>
      </c>
      <c r="Y22" s="53">
        <v>2</v>
      </c>
      <c r="Z22" s="51">
        <v>10.5</v>
      </c>
      <c r="AA22" s="51">
        <v>0</v>
      </c>
      <c r="AB22" s="54">
        <v>6.16</v>
      </c>
      <c r="AC22" s="51"/>
      <c r="AD22" s="54"/>
      <c r="AE22" s="54"/>
      <c r="AF22" s="54"/>
      <c r="AG22" s="54"/>
      <c r="AH22" s="54"/>
      <c r="AI22" s="54"/>
      <c r="AJ22" s="54"/>
      <c r="AK22" s="54"/>
      <c r="AL22" s="54"/>
      <c r="AM22" s="16"/>
      <c r="AN22" s="17"/>
      <c r="AO22" s="16"/>
      <c r="AP22" s="16"/>
      <c r="AQ22" s="16"/>
      <c r="AR22" s="16"/>
      <c r="AS22" s="16"/>
      <c r="AT22" s="16"/>
      <c r="AU22" s="16"/>
      <c r="AV22" s="16"/>
      <c r="AW22" s="16"/>
      <c r="AX22" s="16"/>
      <c r="AY22" s="168">
        <v>270</v>
      </c>
      <c r="AZ22" s="43">
        <v>4.5</v>
      </c>
      <c r="BA22" s="45">
        <v>203</v>
      </c>
      <c r="BB22" s="44">
        <v>9</v>
      </c>
      <c r="BC22" s="43">
        <v>3.6</v>
      </c>
      <c r="BD22" s="46"/>
      <c r="BG22" s="138"/>
      <c r="BH22" s="138"/>
    </row>
    <row r="23" spans="1:60" x14ac:dyDescent="0.2">
      <c r="A23" s="55">
        <v>15</v>
      </c>
      <c r="B23" s="51">
        <v>11.5</v>
      </c>
      <c r="C23" s="51">
        <v>19.7</v>
      </c>
      <c r="D23" s="51">
        <v>5</v>
      </c>
      <c r="E23" s="52">
        <f t="shared" si="0"/>
        <v>14.7</v>
      </c>
      <c r="F23" s="51">
        <v>2.5</v>
      </c>
      <c r="G23" s="51">
        <v>6</v>
      </c>
      <c r="H23" s="51">
        <v>5.5</v>
      </c>
      <c r="I23" s="51">
        <v>7.1</v>
      </c>
      <c r="J23" s="51">
        <v>4.0999999999999996</v>
      </c>
      <c r="K23" s="51">
        <v>-1.4</v>
      </c>
      <c r="L23" s="53">
        <v>40</v>
      </c>
      <c r="M23" s="53">
        <v>68</v>
      </c>
      <c r="N23" s="53">
        <v>22</v>
      </c>
      <c r="O23" s="51">
        <v>864.2</v>
      </c>
      <c r="P23" s="51">
        <v>871</v>
      </c>
      <c r="Q23" s="51">
        <v>861</v>
      </c>
      <c r="R23" s="52">
        <f t="shared" si="1"/>
        <v>10</v>
      </c>
      <c r="S23" s="51">
        <v>1015.4</v>
      </c>
      <c r="T23" s="51">
        <v>1022.5</v>
      </c>
      <c r="U23" s="51">
        <v>1011.2</v>
      </c>
      <c r="V23" s="52">
        <f t="shared" si="2"/>
        <v>11.299999999999955</v>
      </c>
      <c r="W23" s="53">
        <v>1</v>
      </c>
      <c r="X23" s="53">
        <v>10</v>
      </c>
      <c r="Y23" s="53">
        <v>2</v>
      </c>
      <c r="Z23" s="51">
        <v>9.8000000000000007</v>
      </c>
      <c r="AA23" s="51">
        <v>0</v>
      </c>
      <c r="AB23" s="54">
        <v>7.2</v>
      </c>
      <c r="AC23" s="51"/>
      <c r="AD23" s="54"/>
      <c r="AE23" s="54"/>
      <c r="AF23" s="54"/>
      <c r="AG23" s="54"/>
      <c r="AH23" s="54"/>
      <c r="AI23" s="54"/>
      <c r="AJ23" s="54"/>
      <c r="AK23" s="54"/>
      <c r="AL23" s="54"/>
      <c r="AM23" s="16"/>
      <c r="AN23" s="17"/>
      <c r="AO23" s="16"/>
      <c r="AP23" s="16"/>
      <c r="AQ23" s="16"/>
      <c r="AR23" s="16"/>
      <c r="AS23" s="16"/>
      <c r="AT23" s="16"/>
      <c r="AU23" s="16"/>
      <c r="AV23" s="16"/>
      <c r="AW23" s="16"/>
      <c r="AX23" s="16"/>
      <c r="AY23" s="169" t="s">
        <v>81</v>
      </c>
      <c r="AZ23" s="43">
        <v>3.7</v>
      </c>
      <c r="BA23" s="45">
        <v>45</v>
      </c>
      <c r="BB23" s="44">
        <v>15.1</v>
      </c>
      <c r="BC23" s="43">
        <v>3.5</v>
      </c>
      <c r="BD23" s="46"/>
      <c r="BG23" s="138"/>
      <c r="BH23" s="138"/>
    </row>
    <row r="24" spans="1:60" x14ac:dyDescent="0.2">
      <c r="A24" s="55">
        <v>16</v>
      </c>
      <c r="B24" s="51">
        <v>8.3000000000000007</v>
      </c>
      <c r="C24" s="51">
        <v>14.4</v>
      </c>
      <c r="D24" s="51">
        <v>0.2</v>
      </c>
      <c r="E24" s="52">
        <f t="shared" si="0"/>
        <v>14.200000000000001</v>
      </c>
      <c r="F24" s="51">
        <v>-1</v>
      </c>
      <c r="G24" s="51">
        <v>5</v>
      </c>
      <c r="H24" s="51">
        <v>6.3</v>
      </c>
      <c r="I24" s="51">
        <v>6.9</v>
      </c>
      <c r="J24" s="51">
        <v>5.4</v>
      </c>
      <c r="K24" s="51">
        <v>-0.3</v>
      </c>
      <c r="L24" s="53">
        <v>55</v>
      </c>
      <c r="M24" s="53">
        <v>89</v>
      </c>
      <c r="N24" s="53">
        <v>37</v>
      </c>
      <c r="O24" s="51">
        <v>871</v>
      </c>
      <c r="P24" s="51">
        <v>873</v>
      </c>
      <c r="Q24" s="51">
        <v>869.3</v>
      </c>
      <c r="R24" s="52">
        <f t="shared" si="1"/>
        <v>3.7000000000000455</v>
      </c>
      <c r="S24" s="51">
        <v>1026.0999999999999</v>
      </c>
      <c r="T24" s="51">
        <v>1030.5</v>
      </c>
      <c r="U24" s="51">
        <v>1022.9</v>
      </c>
      <c r="V24" s="52">
        <f t="shared" si="2"/>
        <v>7.6000000000000227</v>
      </c>
      <c r="W24" s="53">
        <v>1</v>
      </c>
      <c r="X24" s="53">
        <v>10</v>
      </c>
      <c r="Y24" s="53">
        <v>2</v>
      </c>
      <c r="Z24" s="51">
        <v>10.199999999999999</v>
      </c>
      <c r="AA24" s="51">
        <v>0</v>
      </c>
      <c r="AB24" s="54">
        <v>4.6500000000000004</v>
      </c>
      <c r="AC24" s="51"/>
      <c r="AD24" s="54"/>
      <c r="AE24" s="54"/>
      <c r="AF24" s="54"/>
      <c r="AG24" s="54"/>
      <c r="AH24" s="120" t="s">
        <v>80</v>
      </c>
      <c r="AI24" s="120" t="s">
        <v>95</v>
      </c>
      <c r="AJ24" s="120" t="s">
        <v>80</v>
      </c>
      <c r="AK24" s="120"/>
      <c r="AL24" s="120"/>
      <c r="AM24" s="17"/>
      <c r="AN24" s="16"/>
      <c r="AO24" s="16"/>
      <c r="AP24" s="16"/>
      <c r="AQ24" s="16"/>
      <c r="AR24" s="16"/>
      <c r="AS24" s="16"/>
      <c r="AT24" s="16"/>
      <c r="AU24" s="16"/>
      <c r="AV24" s="16"/>
      <c r="AW24" s="16"/>
      <c r="AX24" s="16"/>
      <c r="AY24" s="168">
        <v>68</v>
      </c>
      <c r="AZ24" s="43">
        <v>2.7</v>
      </c>
      <c r="BA24" s="45">
        <v>68</v>
      </c>
      <c r="BB24" s="44">
        <v>8.6999999999999993</v>
      </c>
      <c r="BC24" s="43">
        <v>2.8</v>
      </c>
      <c r="BD24" s="46"/>
      <c r="BG24" s="138"/>
      <c r="BH24" s="138"/>
    </row>
    <row r="25" spans="1:60" x14ac:dyDescent="0.2">
      <c r="A25" s="55">
        <v>17</v>
      </c>
      <c r="B25" s="51">
        <v>10.5</v>
      </c>
      <c r="C25" s="51">
        <v>20</v>
      </c>
      <c r="D25" s="51">
        <v>1.2</v>
      </c>
      <c r="E25" s="52">
        <f t="shared" si="0"/>
        <v>18.8</v>
      </c>
      <c r="F25" s="51">
        <v>-0.4</v>
      </c>
      <c r="G25" s="51">
        <v>5.5</v>
      </c>
      <c r="H25" s="51">
        <v>5.2</v>
      </c>
      <c r="I25" s="51">
        <v>7.1</v>
      </c>
      <c r="J25" s="51">
        <v>3.9</v>
      </c>
      <c r="K25" s="51">
        <v>-2.2999999999999998</v>
      </c>
      <c r="L25" s="53">
        <v>39</v>
      </c>
      <c r="M25" s="53">
        <v>78</v>
      </c>
      <c r="N25" s="53">
        <v>19</v>
      </c>
      <c r="O25" s="51">
        <v>867.4</v>
      </c>
      <c r="P25" s="51">
        <v>871</v>
      </c>
      <c r="Q25" s="51">
        <v>864.6</v>
      </c>
      <c r="R25" s="52">
        <f t="shared" si="1"/>
        <v>6.3999999999999773</v>
      </c>
      <c r="S25" s="51">
        <v>1020.4</v>
      </c>
      <c r="T25" s="51">
        <v>1027.8</v>
      </c>
      <c r="U25" s="51">
        <v>1014.4</v>
      </c>
      <c r="V25" s="52">
        <f t="shared" si="2"/>
        <v>13.399999999999977</v>
      </c>
      <c r="W25" s="53"/>
      <c r="X25" s="53">
        <v>10</v>
      </c>
      <c r="Y25" s="53">
        <v>2</v>
      </c>
      <c r="Z25" s="51">
        <v>10.5</v>
      </c>
      <c r="AA25" s="51">
        <v>0</v>
      </c>
      <c r="AB25" s="54">
        <v>3.73</v>
      </c>
      <c r="AC25" s="51"/>
      <c r="AD25" s="54"/>
      <c r="AE25" s="54"/>
      <c r="AF25" s="54"/>
      <c r="AG25" s="54"/>
      <c r="AH25" s="54"/>
      <c r="AI25" s="54"/>
      <c r="AJ25" s="54"/>
      <c r="AK25" s="54"/>
      <c r="AL25" s="54"/>
      <c r="AM25" s="16"/>
      <c r="AN25" s="16"/>
      <c r="AO25" s="16"/>
      <c r="AP25" s="16"/>
      <c r="AQ25" s="16"/>
      <c r="AR25" s="16"/>
      <c r="AS25" s="16"/>
      <c r="AT25" s="16"/>
      <c r="AU25" s="16"/>
      <c r="AV25" s="16"/>
      <c r="AW25" s="16"/>
      <c r="AX25" s="16"/>
      <c r="AY25" s="168">
        <v>68</v>
      </c>
      <c r="AZ25" s="43">
        <v>2.4</v>
      </c>
      <c r="BA25" s="45">
        <v>68</v>
      </c>
      <c r="BB25" s="44">
        <v>7.8</v>
      </c>
      <c r="BC25" s="43">
        <v>2.6</v>
      </c>
      <c r="BD25" s="46"/>
      <c r="BG25" s="138"/>
      <c r="BH25" s="138"/>
    </row>
    <row r="26" spans="1:60" x14ac:dyDescent="0.2">
      <c r="A26" s="55">
        <v>18</v>
      </c>
      <c r="B26" s="51">
        <v>15.9</v>
      </c>
      <c r="C26" s="51">
        <v>26.9</v>
      </c>
      <c r="D26" s="51">
        <v>3.5</v>
      </c>
      <c r="E26" s="52">
        <f t="shared" si="0"/>
        <v>23.4</v>
      </c>
      <c r="F26" s="51">
        <v>1</v>
      </c>
      <c r="G26" s="51">
        <v>6.6</v>
      </c>
      <c r="H26" s="51">
        <v>4.9000000000000004</v>
      </c>
      <c r="I26" s="51">
        <v>5.7</v>
      </c>
      <c r="J26" s="51">
        <v>3.6</v>
      </c>
      <c r="K26" s="51">
        <v>-2.9</v>
      </c>
      <c r="L26" s="53">
        <v>30</v>
      </c>
      <c r="M26" s="53">
        <v>52</v>
      </c>
      <c r="N26" s="53">
        <v>15</v>
      </c>
      <c r="O26" s="51">
        <v>860.5</v>
      </c>
      <c r="P26" s="51">
        <v>865.2</v>
      </c>
      <c r="Q26" s="51">
        <v>855</v>
      </c>
      <c r="R26" s="52">
        <f t="shared" si="1"/>
        <v>10.200000000000045</v>
      </c>
      <c r="S26" s="51">
        <v>1010.3</v>
      </c>
      <c r="T26" s="51">
        <v>1018.2</v>
      </c>
      <c r="U26" s="51">
        <v>1000</v>
      </c>
      <c r="V26" s="52">
        <f t="shared" si="2"/>
        <v>18.200000000000045</v>
      </c>
      <c r="W26" s="53">
        <v>1</v>
      </c>
      <c r="X26" s="53">
        <v>10</v>
      </c>
      <c r="Y26" s="53">
        <v>2</v>
      </c>
      <c r="Z26" s="51">
        <v>10</v>
      </c>
      <c r="AA26" s="51">
        <v>0</v>
      </c>
      <c r="AB26" s="54">
        <v>4.6100000000000003</v>
      </c>
      <c r="AC26" s="51"/>
      <c r="AD26" s="54"/>
      <c r="AE26" s="54"/>
      <c r="AF26" s="54"/>
      <c r="AG26" s="54"/>
      <c r="AH26" s="54"/>
      <c r="AI26" s="54"/>
      <c r="AJ26" s="54"/>
      <c r="AK26" s="54"/>
      <c r="AL26" s="54"/>
      <c r="AM26" s="16"/>
      <c r="AN26" s="16"/>
      <c r="AO26" s="16"/>
      <c r="AP26" s="16"/>
      <c r="AQ26" s="16"/>
      <c r="AR26" s="16"/>
      <c r="AS26" s="81"/>
      <c r="AT26" s="16"/>
      <c r="AU26" s="16"/>
      <c r="AV26" s="16"/>
      <c r="AW26" s="16"/>
      <c r="AX26" s="16"/>
      <c r="AY26" s="169" t="s">
        <v>81</v>
      </c>
      <c r="AZ26" s="43">
        <v>1.9</v>
      </c>
      <c r="BA26" s="45">
        <v>158</v>
      </c>
      <c r="BB26" s="44">
        <v>7.8</v>
      </c>
      <c r="BC26" s="43">
        <v>1.8</v>
      </c>
      <c r="BD26" s="46"/>
      <c r="BG26" s="138"/>
      <c r="BH26" s="138"/>
    </row>
    <row r="27" spans="1:60" x14ac:dyDescent="0.2">
      <c r="A27" s="55">
        <v>19</v>
      </c>
      <c r="B27" s="51">
        <v>18.100000000000001</v>
      </c>
      <c r="C27" s="51">
        <v>25.6</v>
      </c>
      <c r="D27" s="51">
        <v>8.6</v>
      </c>
      <c r="E27" s="52">
        <f t="shared" si="0"/>
        <v>17</v>
      </c>
      <c r="F27" s="51">
        <v>4.5</v>
      </c>
      <c r="G27" s="51">
        <v>7.8</v>
      </c>
      <c r="H27" s="51">
        <v>4.7</v>
      </c>
      <c r="I27" s="51">
        <v>5.9</v>
      </c>
      <c r="J27" s="51">
        <v>3.1</v>
      </c>
      <c r="K27" s="51">
        <v>-3.3</v>
      </c>
      <c r="L27" s="53">
        <v>25</v>
      </c>
      <c r="M27" s="53">
        <v>49</v>
      </c>
      <c r="N27" s="53">
        <v>9</v>
      </c>
      <c r="O27" s="51">
        <v>856.8</v>
      </c>
      <c r="P27" s="51">
        <v>859.4</v>
      </c>
      <c r="Q27" s="51">
        <v>852.7</v>
      </c>
      <c r="R27" s="52">
        <f t="shared" si="1"/>
        <v>6.6999999999999318</v>
      </c>
      <c r="S27" s="51">
        <v>1003.4</v>
      </c>
      <c r="T27" s="51">
        <v>1007.4</v>
      </c>
      <c r="U27" s="51">
        <v>998.4</v>
      </c>
      <c r="V27" s="52">
        <f t="shared" si="2"/>
        <v>9</v>
      </c>
      <c r="W27" s="53">
        <v>1</v>
      </c>
      <c r="X27" s="53">
        <v>10</v>
      </c>
      <c r="Y27" s="53">
        <v>2</v>
      </c>
      <c r="Z27" s="51">
        <v>10.5</v>
      </c>
      <c r="AA27" s="51">
        <v>0</v>
      </c>
      <c r="AB27" s="54">
        <v>9.19</v>
      </c>
      <c r="AC27" s="51"/>
      <c r="AD27" s="54"/>
      <c r="AE27" s="54"/>
      <c r="AF27" s="54"/>
      <c r="AG27" s="54"/>
      <c r="AH27" s="54"/>
      <c r="AI27" s="54"/>
      <c r="AJ27" s="54"/>
      <c r="AK27" s="54"/>
      <c r="AL27" s="54"/>
      <c r="AM27" s="118"/>
      <c r="AN27" s="118"/>
      <c r="AO27" s="16"/>
      <c r="AP27" s="16"/>
      <c r="AQ27" s="16"/>
      <c r="AR27" s="16"/>
      <c r="AS27" s="16"/>
      <c r="AT27" s="16"/>
      <c r="AU27" s="16"/>
      <c r="AV27" s="16"/>
      <c r="AW27" s="16"/>
      <c r="AX27" s="16"/>
      <c r="AY27" s="169">
        <v>248</v>
      </c>
      <c r="AZ27" s="43">
        <v>4.7</v>
      </c>
      <c r="BA27" s="45">
        <v>270</v>
      </c>
      <c r="BB27" s="44">
        <v>14.6</v>
      </c>
      <c r="BC27" s="43">
        <v>4.7</v>
      </c>
      <c r="BD27" s="46"/>
      <c r="BG27" s="138"/>
      <c r="BH27" s="138"/>
    </row>
    <row r="28" spans="1:60" s="137" customFormat="1" x14ac:dyDescent="0.2">
      <c r="A28" s="125">
        <v>20</v>
      </c>
      <c r="B28" s="126">
        <v>10.1</v>
      </c>
      <c r="C28" s="126">
        <v>14.2</v>
      </c>
      <c r="D28" s="126">
        <v>5</v>
      </c>
      <c r="E28" s="127">
        <f t="shared" si="0"/>
        <v>9.1999999999999993</v>
      </c>
      <c r="F28" s="126">
        <v>3.6</v>
      </c>
      <c r="G28" s="126">
        <v>4.9000000000000004</v>
      </c>
      <c r="H28" s="126">
        <v>5.5</v>
      </c>
      <c r="I28" s="126">
        <v>6.3</v>
      </c>
      <c r="J28" s="126">
        <v>3.6</v>
      </c>
      <c r="K28" s="126">
        <v>-1.7</v>
      </c>
      <c r="L28" s="128">
        <v>43</v>
      </c>
      <c r="M28" s="128">
        <v>65</v>
      </c>
      <c r="N28" s="128">
        <v>30</v>
      </c>
      <c r="O28" s="126">
        <v>864.5</v>
      </c>
      <c r="P28" s="126">
        <v>868.3</v>
      </c>
      <c r="Q28" s="126">
        <v>860.9</v>
      </c>
      <c r="R28" s="127">
        <f t="shared" si="1"/>
        <v>7.3999999999999773</v>
      </c>
      <c r="S28" s="126">
        <v>1016.2</v>
      </c>
      <c r="T28" s="126">
        <v>1020.1</v>
      </c>
      <c r="U28" s="126">
        <v>1010.7</v>
      </c>
      <c r="V28" s="127">
        <f t="shared" si="2"/>
        <v>9.3999999999999773</v>
      </c>
      <c r="W28" s="128"/>
      <c r="X28" s="53">
        <v>10</v>
      </c>
      <c r="Y28" s="53">
        <v>2</v>
      </c>
      <c r="Z28" s="126">
        <v>10.5</v>
      </c>
      <c r="AA28" s="126">
        <v>0</v>
      </c>
      <c r="AB28" s="129">
        <v>8.36</v>
      </c>
      <c r="AC28" s="270"/>
      <c r="AD28" s="129"/>
      <c r="AE28" s="129"/>
      <c r="AF28" s="129"/>
      <c r="AG28" s="129"/>
      <c r="AH28" s="129"/>
      <c r="AI28" s="129"/>
      <c r="AJ28" s="129"/>
      <c r="AK28" s="129"/>
      <c r="AL28" s="129"/>
      <c r="AM28" s="131"/>
      <c r="AN28" s="131"/>
      <c r="AO28" s="132"/>
      <c r="AP28" s="132"/>
      <c r="AQ28" s="132"/>
      <c r="AR28" s="132"/>
      <c r="AS28" s="132"/>
      <c r="AT28" s="132"/>
      <c r="AU28" s="132"/>
      <c r="AV28" s="132"/>
      <c r="AW28" s="132"/>
      <c r="AX28" s="132"/>
      <c r="AY28" s="133" t="s">
        <v>81</v>
      </c>
      <c r="AZ28" s="134">
        <v>3.7</v>
      </c>
      <c r="BA28" s="170">
        <v>45</v>
      </c>
      <c r="BB28" s="135">
        <v>7.8</v>
      </c>
      <c r="BC28" s="134">
        <v>3.9</v>
      </c>
      <c r="BD28" s="136"/>
      <c r="BG28" s="140"/>
      <c r="BH28" s="140"/>
    </row>
    <row r="29" spans="1:60" x14ac:dyDescent="0.2">
      <c r="A29" s="55">
        <v>21</v>
      </c>
      <c r="B29" s="51">
        <v>9.6</v>
      </c>
      <c r="C29" s="51">
        <v>18.399999999999999</v>
      </c>
      <c r="D29" s="51">
        <v>0</v>
      </c>
      <c r="E29" s="52">
        <f t="shared" si="0"/>
        <v>18.399999999999999</v>
      </c>
      <c r="F29" s="51">
        <v>-1.3</v>
      </c>
      <c r="G29" s="51">
        <v>3.7</v>
      </c>
      <c r="H29" s="51">
        <v>3.4</v>
      </c>
      <c r="I29" s="51">
        <v>4.5</v>
      </c>
      <c r="J29" s="51">
        <v>2.8</v>
      </c>
      <c r="K29" s="51">
        <v>-6.9</v>
      </c>
      <c r="L29" s="53">
        <v>26</v>
      </c>
      <c r="M29" s="53">
        <v>56</v>
      </c>
      <c r="N29" s="53">
        <v>14</v>
      </c>
      <c r="O29" s="51">
        <v>866.6</v>
      </c>
      <c r="P29" s="51">
        <v>868.6</v>
      </c>
      <c r="Q29" s="51">
        <v>864.3</v>
      </c>
      <c r="R29" s="52">
        <f t="shared" si="1"/>
        <v>4.3000000000000682</v>
      </c>
      <c r="S29" s="51">
        <v>1020.7</v>
      </c>
      <c r="T29" s="51">
        <v>1026.3</v>
      </c>
      <c r="U29" s="51">
        <v>1014.3</v>
      </c>
      <c r="V29" s="52">
        <f t="shared" si="2"/>
        <v>12</v>
      </c>
      <c r="W29" s="53">
        <v>1</v>
      </c>
      <c r="X29" s="53">
        <v>10</v>
      </c>
      <c r="Y29" s="53">
        <v>2</v>
      </c>
      <c r="Z29" s="51">
        <v>10.5</v>
      </c>
      <c r="AA29" s="51">
        <v>0</v>
      </c>
      <c r="AB29" s="54">
        <v>3.34</v>
      </c>
      <c r="AC29" s="51"/>
      <c r="AD29" s="54"/>
      <c r="AE29" s="54"/>
      <c r="AF29" s="54"/>
      <c r="AG29" s="54"/>
      <c r="AH29" s="54"/>
      <c r="AI29" s="54"/>
      <c r="AJ29" s="54"/>
      <c r="AK29" s="54"/>
      <c r="AL29" s="120" t="s">
        <v>80</v>
      </c>
      <c r="AM29" s="118"/>
      <c r="AN29" s="118"/>
      <c r="AO29" s="16"/>
      <c r="AP29" s="16"/>
      <c r="AQ29" s="16"/>
      <c r="AR29" s="16"/>
      <c r="AS29" s="16"/>
      <c r="AT29" s="16"/>
      <c r="AU29" s="16"/>
      <c r="AV29" s="16"/>
      <c r="AW29" s="16"/>
      <c r="AX29" s="16"/>
      <c r="AY29" s="169">
        <v>68</v>
      </c>
      <c r="AZ29" s="124">
        <v>2.2000000000000002</v>
      </c>
      <c r="BA29" s="45">
        <v>68</v>
      </c>
      <c r="BB29" s="44">
        <v>4.2</v>
      </c>
      <c r="BC29" s="43">
        <v>1.5</v>
      </c>
      <c r="BD29" s="46"/>
      <c r="BG29" s="138"/>
      <c r="BH29" s="138"/>
    </row>
    <row r="30" spans="1:60" x14ac:dyDescent="0.2">
      <c r="A30" s="55">
        <v>22</v>
      </c>
      <c r="B30" s="51">
        <v>16.2</v>
      </c>
      <c r="C30" s="51">
        <v>26.7</v>
      </c>
      <c r="D30" s="56">
        <v>3.2</v>
      </c>
      <c r="E30" s="52">
        <v>23.5</v>
      </c>
      <c r="F30" s="51">
        <v>-0.3</v>
      </c>
      <c r="G30" s="51">
        <v>5.8</v>
      </c>
      <c r="H30" s="51">
        <v>3.6</v>
      </c>
      <c r="I30" s="51">
        <v>4.9000000000000004</v>
      </c>
      <c r="J30" s="51">
        <v>1.9</v>
      </c>
      <c r="K30" s="51">
        <v>-6.5</v>
      </c>
      <c r="L30" s="53">
        <v>21</v>
      </c>
      <c r="M30" s="53">
        <v>39</v>
      </c>
      <c r="N30" s="53">
        <v>11</v>
      </c>
      <c r="O30" s="51">
        <v>861.6</v>
      </c>
      <c r="P30" s="51">
        <v>865.3</v>
      </c>
      <c r="Q30" s="51">
        <v>856.9</v>
      </c>
      <c r="R30" s="52">
        <f t="shared" si="1"/>
        <v>8.3999999999999773</v>
      </c>
      <c r="S30" s="51">
        <v>1011.3</v>
      </c>
      <c r="T30" s="51">
        <v>1018.4</v>
      </c>
      <c r="U30" s="51">
        <v>1002.4</v>
      </c>
      <c r="V30" s="52">
        <f t="shared" si="2"/>
        <v>16</v>
      </c>
      <c r="W30" s="53">
        <v>5</v>
      </c>
      <c r="X30" s="53">
        <v>10</v>
      </c>
      <c r="Y30" s="53">
        <v>2</v>
      </c>
      <c r="Z30" s="51">
        <v>7.3</v>
      </c>
      <c r="AA30" s="51">
        <v>0</v>
      </c>
      <c r="AB30" s="54">
        <v>5.55</v>
      </c>
      <c r="AC30" s="51"/>
      <c r="AD30" s="54"/>
      <c r="AE30" s="54"/>
      <c r="AF30" s="54"/>
      <c r="AG30" s="54"/>
      <c r="AH30" s="54"/>
      <c r="AI30" s="54"/>
      <c r="AJ30" s="54"/>
      <c r="AK30" s="54"/>
      <c r="AL30" s="54"/>
      <c r="AM30" s="17"/>
      <c r="AN30" s="118"/>
      <c r="AO30" s="16"/>
      <c r="AP30" s="16"/>
      <c r="AQ30" s="16"/>
      <c r="AR30" s="16"/>
      <c r="AS30" s="16"/>
      <c r="AT30" s="16"/>
      <c r="AU30" s="16"/>
      <c r="AV30" s="16"/>
      <c r="AW30" s="16"/>
      <c r="AX30" s="16"/>
      <c r="AY30" s="169">
        <v>158</v>
      </c>
      <c r="AZ30" s="43">
        <v>2</v>
      </c>
      <c r="BA30" s="45">
        <v>158</v>
      </c>
      <c r="BB30" s="44">
        <v>6.7</v>
      </c>
      <c r="BC30" s="43">
        <v>2</v>
      </c>
      <c r="BD30" s="46"/>
      <c r="BG30" s="138"/>
      <c r="BH30" s="138"/>
    </row>
    <row r="31" spans="1:60" x14ac:dyDescent="0.2">
      <c r="A31" s="55">
        <v>23</v>
      </c>
      <c r="B31" s="51">
        <v>18.3</v>
      </c>
      <c r="C31" s="51">
        <v>27.5</v>
      </c>
      <c r="D31" s="51">
        <v>10.1</v>
      </c>
      <c r="E31" s="52">
        <f t="shared" si="0"/>
        <v>17.399999999999999</v>
      </c>
      <c r="F31" s="51">
        <v>7.3</v>
      </c>
      <c r="G31" s="51">
        <v>8.5</v>
      </c>
      <c r="H31" s="51">
        <v>5.6</v>
      </c>
      <c r="I31" s="51">
        <v>7.1</v>
      </c>
      <c r="J31" s="51">
        <v>4.3</v>
      </c>
      <c r="K31" s="51">
        <v>-1.2</v>
      </c>
      <c r="L31" s="53">
        <v>28</v>
      </c>
      <c r="M31" s="53">
        <v>45</v>
      </c>
      <c r="N31" s="53">
        <v>12</v>
      </c>
      <c r="O31" s="51">
        <v>857.6</v>
      </c>
      <c r="P31" s="51">
        <v>859.7</v>
      </c>
      <c r="Q31" s="51">
        <v>853.9</v>
      </c>
      <c r="R31" s="52">
        <f t="shared" si="1"/>
        <v>5.8000000000000682</v>
      </c>
      <c r="S31" s="51">
        <v>1004.1</v>
      </c>
      <c r="T31" s="51">
        <v>1007.3</v>
      </c>
      <c r="U31" s="51">
        <v>998.8</v>
      </c>
      <c r="V31" s="52">
        <f t="shared" si="2"/>
        <v>8.5</v>
      </c>
      <c r="W31" s="53">
        <v>5</v>
      </c>
      <c r="X31" s="53">
        <v>10</v>
      </c>
      <c r="Y31" s="53">
        <v>2</v>
      </c>
      <c r="Z31" s="51">
        <v>6.3</v>
      </c>
      <c r="AA31" s="51">
        <v>0</v>
      </c>
      <c r="AB31" s="54">
        <v>7.09</v>
      </c>
      <c r="AC31" s="51"/>
      <c r="AD31" s="54"/>
      <c r="AE31" s="54"/>
      <c r="AF31" s="54"/>
      <c r="AG31" s="54"/>
      <c r="AH31" s="54"/>
      <c r="AI31" s="54"/>
      <c r="AJ31" s="54"/>
      <c r="AK31" s="54"/>
      <c r="AL31" s="54"/>
      <c r="AM31" s="17"/>
      <c r="AN31" s="118"/>
      <c r="AO31" s="16"/>
      <c r="AP31" s="16"/>
      <c r="AQ31" s="16"/>
      <c r="AR31" s="16"/>
      <c r="AS31" s="16"/>
      <c r="AT31" s="16"/>
      <c r="AU31" s="16"/>
      <c r="AV31" s="16"/>
      <c r="AW31" s="16"/>
      <c r="AX31" s="16"/>
      <c r="AY31" s="169">
        <v>270</v>
      </c>
      <c r="AZ31" s="43">
        <v>2.4</v>
      </c>
      <c r="BA31" s="45">
        <v>293</v>
      </c>
      <c r="BB31" s="44">
        <v>9.5</v>
      </c>
      <c r="BC31" s="43">
        <v>2.4</v>
      </c>
      <c r="BD31" s="46"/>
      <c r="BG31" s="138"/>
      <c r="BH31" s="138"/>
    </row>
    <row r="32" spans="1:60" x14ac:dyDescent="0.2">
      <c r="A32" s="55">
        <v>24</v>
      </c>
      <c r="B32" s="51">
        <v>15.4</v>
      </c>
      <c r="C32" s="51">
        <v>23.7</v>
      </c>
      <c r="D32" s="51">
        <v>6.8</v>
      </c>
      <c r="E32" s="52">
        <f t="shared" si="0"/>
        <v>16.899999999999999</v>
      </c>
      <c r="F32" s="51">
        <v>3.4</v>
      </c>
      <c r="G32" s="51">
        <v>6.8</v>
      </c>
      <c r="H32" s="51">
        <v>5.0999999999999996</v>
      </c>
      <c r="I32" s="51">
        <v>7.3</v>
      </c>
      <c r="J32" s="51">
        <v>3.7</v>
      </c>
      <c r="K32" s="51">
        <v>-2.2999999999999998</v>
      </c>
      <c r="L32" s="53">
        <v>32</v>
      </c>
      <c r="M32" s="53">
        <v>52</v>
      </c>
      <c r="N32" s="53">
        <v>14</v>
      </c>
      <c r="O32" s="51">
        <v>859.5</v>
      </c>
      <c r="P32" s="51">
        <v>863.4</v>
      </c>
      <c r="Q32" s="51">
        <v>857.1</v>
      </c>
      <c r="R32" s="52">
        <f t="shared" si="1"/>
        <v>6.2999999999999545</v>
      </c>
      <c r="S32" s="51">
        <v>1008.3</v>
      </c>
      <c r="T32" s="51">
        <v>1012.5</v>
      </c>
      <c r="U32" s="51">
        <v>1004.2</v>
      </c>
      <c r="V32" s="52">
        <f t="shared" si="2"/>
        <v>8.2999999999999545</v>
      </c>
      <c r="W32" s="53"/>
      <c r="X32" s="53">
        <v>10</v>
      </c>
      <c r="Y32" s="53">
        <v>2</v>
      </c>
      <c r="Z32" s="51">
        <v>10.3</v>
      </c>
      <c r="AA32" s="51">
        <v>0</v>
      </c>
      <c r="AB32" s="54">
        <v>6.35</v>
      </c>
      <c r="AC32" s="51"/>
      <c r="AD32" s="54"/>
      <c r="AE32" s="54"/>
      <c r="AF32" s="54"/>
      <c r="AG32" s="54"/>
      <c r="AH32" s="54"/>
      <c r="AI32" s="54"/>
      <c r="AJ32" s="120"/>
      <c r="AK32" s="54"/>
      <c r="AL32" s="54"/>
      <c r="AM32" s="118"/>
      <c r="AN32" s="17"/>
      <c r="AO32" s="16"/>
      <c r="AP32" s="16"/>
      <c r="AQ32" s="16"/>
      <c r="AR32" s="16"/>
      <c r="AS32" s="16"/>
      <c r="AT32" s="16"/>
      <c r="AU32" s="16"/>
      <c r="AV32" s="16"/>
      <c r="AW32" s="16"/>
      <c r="AX32" s="16"/>
      <c r="AY32" s="169">
        <v>68</v>
      </c>
      <c r="AZ32" s="43">
        <v>2.6</v>
      </c>
      <c r="BA32" s="45">
        <v>68</v>
      </c>
      <c r="BB32" s="44">
        <v>8.4</v>
      </c>
      <c r="BC32" s="43">
        <v>2.5</v>
      </c>
      <c r="BD32" s="46"/>
      <c r="BG32" s="138"/>
    </row>
    <row r="33" spans="1:60" x14ac:dyDescent="0.2">
      <c r="A33" s="50">
        <v>25</v>
      </c>
      <c r="B33" s="51">
        <v>12.9</v>
      </c>
      <c r="C33" s="51">
        <v>21.2</v>
      </c>
      <c r="D33" s="51">
        <v>3</v>
      </c>
      <c r="E33" s="52">
        <f t="shared" si="0"/>
        <v>18.2</v>
      </c>
      <c r="F33" s="51">
        <v>0.5</v>
      </c>
      <c r="G33" s="51">
        <v>4.8</v>
      </c>
      <c r="H33" s="51">
        <v>4.0999999999999996</v>
      </c>
      <c r="I33" s="51">
        <v>4.8</v>
      </c>
      <c r="J33" s="51">
        <v>2.5</v>
      </c>
      <c r="K33" s="51">
        <v>-5</v>
      </c>
      <c r="L33" s="53">
        <v>29</v>
      </c>
      <c r="M33" s="53">
        <v>42</v>
      </c>
      <c r="N33" s="53">
        <v>19</v>
      </c>
      <c r="O33" s="51">
        <v>863.9</v>
      </c>
      <c r="P33" s="51">
        <v>866.8</v>
      </c>
      <c r="Q33" s="51">
        <v>861.1</v>
      </c>
      <c r="R33" s="52">
        <f t="shared" si="1"/>
        <v>5.6999999999999318</v>
      </c>
      <c r="S33" s="51">
        <v>1014.4</v>
      </c>
      <c r="T33" s="51">
        <v>1020.4</v>
      </c>
      <c r="U33" s="51">
        <v>1009.1</v>
      </c>
      <c r="V33" s="52">
        <f t="shared" si="2"/>
        <v>11.299999999999955</v>
      </c>
      <c r="W33" s="53">
        <v>2</v>
      </c>
      <c r="X33" s="53">
        <v>10</v>
      </c>
      <c r="Y33" s="53">
        <v>2</v>
      </c>
      <c r="Z33" s="51">
        <v>8.1</v>
      </c>
      <c r="AA33" s="51">
        <v>0</v>
      </c>
      <c r="AB33" s="54">
        <v>6.29</v>
      </c>
      <c r="AC33" s="51"/>
      <c r="AD33" s="54"/>
      <c r="AE33" s="54"/>
      <c r="AF33" s="54"/>
      <c r="AG33" s="54"/>
      <c r="AH33" s="54"/>
      <c r="AI33" s="54"/>
      <c r="AJ33" s="54"/>
      <c r="AK33" s="54"/>
      <c r="AL33" s="54"/>
      <c r="AM33" s="17"/>
      <c r="AN33" s="118"/>
      <c r="AO33" s="16"/>
      <c r="AP33" s="16"/>
      <c r="AQ33" s="16"/>
      <c r="AR33" s="16"/>
      <c r="AS33" s="16"/>
      <c r="AT33" s="16"/>
      <c r="AU33" s="16"/>
      <c r="AV33" s="16"/>
      <c r="AW33" s="16"/>
      <c r="AX33" s="16"/>
      <c r="AY33" s="272">
        <v>68</v>
      </c>
      <c r="AZ33" s="12">
        <v>1.2</v>
      </c>
      <c r="BA33" s="216">
        <v>68</v>
      </c>
      <c r="BB33" s="112">
        <v>6.2</v>
      </c>
      <c r="BC33" s="48">
        <v>1.3</v>
      </c>
      <c r="BD33" s="48"/>
      <c r="BE33" s="138"/>
      <c r="BG33" s="138"/>
      <c r="BH33" s="138"/>
    </row>
    <row r="34" spans="1:60" x14ac:dyDescent="0.2">
      <c r="A34" s="50">
        <v>26</v>
      </c>
      <c r="B34" s="51">
        <v>19.600000000000001</v>
      </c>
      <c r="C34" s="51">
        <v>28.8</v>
      </c>
      <c r="D34" s="51">
        <v>9</v>
      </c>
      <c r="E34" s="52">
        <f t="shared" si="0"/>
        <v>19.8</v>
      </c>
      <c r="F34" s="51">
        <v>4.2</v>
      </c>
      <c r="G34" s="51">
        <v>7.7</v>
      </c>
      <c r="H34" s="51">
        <v>3.9</v>
      </c>
      <c r="I34" s="51">
        <v>5.0999999999999996</v>
      </c>
      <c r="J34" s="51">
        <v>2.5</v>
      </c>
      <c r="K34" s="51">
        <v>-5.6</v>
      </c>
      <c r="L34" s="53">
        <v>20</v>
      </c>
      <c r="M34" s="53">
        <v>37</v>
      </c>
      <c r="N34" s="53">
        <v>7</v>
      </c>
      <c r="O34" s="51">
        <v>859.2</v>
      </c>
      <c r="P34" s="51">
        <v>862.8</v>
      </c>
      <c r="Q34" s="51">
        <v>855.6</v>
      </c>
      <c r="R34" s="52">
        <f t="shared" si="1"/>
        <v>7.1999999999999318</v>
      </c>
      <c r="S34" s="51">
        <v>1006.5</v>
      </c>
      <c r="T34" s="51">
        <v>1012.2</v>
      </c>
      <c r="U34" s="51">
        <v>999.8</v>
      </c>
      <c r="V34" s="52">
        <f t="shared" si="2"/>
        <v>12.400000000000091</v>
      </c>
      <c r="W34" s="53">
        <v>1</v>
      </c>
      <c r="X34" s="53">
        <v>10</v>
      </c>
      <c r="Y34" s="53">
        <v>2</v>
      </c>
      <c r="Z34" s="51">
        <v>10.5</v>
      </c>
      <c r="AA34" s="51">
        <v>0</v>
      </c>
      <c r="AB34" s="54">
        <v>10.71</v>
      </c>
      <c r="AC34" s="51"/>
      <c r="AD34" s="54"/>
      <c r="AE34" s="54"/>
      <c r="AF34" s="54"/>
      <c r="AG34" s="54"/>
      <c r="AH34" s="54"/>
      <c r="AI34" s="54"/>
      <c r="AJ34" s="54"/>
      <c r="AK34" s="54"/>
      <c r="AL34" s="54"/>
      <c r="AM34" s="122"/>
      <c r="AN34" s="122"/>
      <c r="AO34" s="13"/>
      <c r="AP34" s="13"/>
      <c r="AQ34" s="13"/>
      <c r="AR34" s="13"/>
      <c r="AS34" s="13"/>
      <c r="AT34" s="13"/>
      <c r="AU34" s="13"/>
      <c r="AV34" s="13"/>
      <c r="AW34" s="13"/>
      <c r="AX34" s="13"/>
      <c r="AY34" s="272">
        <v>293</v>
      </c>
      <c r="AZ34" s="123">
        <v>4.2</v>
      </c>
      <c r="BA34" s="216">
        <v>293</v>
      </c>
      <c r="BB34" s="112">
        <v>13.7</v>
      </c>
      <c r="BC34" s="48">
        <v>4.4000000000000004</v>
      </c>
      <c r="BD34" s="48"/>
      <c r="BG34" s="138"/>
      <c r="BH34" s="138"/>
    </row>
    <row r="35" spans="1:60" x14ac:dyDescent="0.2">
      <c r="A35" s="50">
        <v>27</v>
      </c>
      <c r="B35" s="51">
        <v>12.3</v>
      </c>
      <c r="C35" s="51">
        <v>23.2</v>
      </c>
      <c r="D35" s="51">
        <v>9.1</v>
      </c>
      <c r="E35" s="52">
        <v>14.1</v>
      </c>
      <c r="F35" s="51">
        <v>8.5</v>
      </c>
      <c r="G35" s="51">
        <v>6.5</v>
      </c>
      <c r="H35" s="51">
        <v>3.5</v>
      </c>
      <c r="I35" s="51">
        <v>4.0999999999999996</v>
      </c>
      <c r="J35" s="51">
        <v>2.9</v>
      </c>
      <c r="K35" s="51">
        <v>-6.7</v>
      </c>
      <c r="L35" s="53">
        <v>18</v>
      </c>
      <c r="M35" s="53">
        <v>25</v>
      </c>
      <c r="N35" s="53">
        <v>13</v>
      </c>
      <c r="O35" s="51">
        <v>860.6</v>
      </c>
      <c r="P35" s="51">
        <v>862.5</v>
      </c>
      <c r="Q35" s="51">
        <v>858.5</v>
      </c>
      <c r="R35" s="52">
        <f t="shared" si="1"/>
        <v>4</v>
      </c>
      <c r="S35" s="51">
        <v>1008.9</v>
      </c>
      <c r="T35" s="51">
        <v>1012.8</v>
      </c>
      <c r="U35" s="51">
        <v>1006.3</v>
      </c>
      <c r="V35" s="52">
        <f t="shared" si="2"/>
        <v>6.5</v>
      </c>
      <c r="W35" s="53"/>
      <c r="X35" s="53">
        <v>10</v>
      </c>
      <c r="Y35" s="53">
        <v>2</v>
      </c>
      <c r="Z35" s="51">
        <v>10.1</v>
      </c>
      <c r="AA35" s="51">
        <v>0</v>
      </c>
      <c r="AB35" s="54">
        <v>10.41</v>
      </c>
      <c r="AC35" s="51"/>
      <c r="AD35" s="54"/>
      <c r="AE35" s="54"/>
      <c r="AF35" s="54"/>
      <c r="AG35" s="54"/>
      <c r="AH35" s="54"/>
      <c r="AI35" s="54"/>
      <c r="AJ35" s="54"/>
      <c r="AK35" s="54"/>
      <c r="AL35" s="54"/>
      <c r="AM35" s="75"/>
      <c r="AN35" s="122"/>
      <c r="AO35" s="13"/>
      <c r="AP35" s="13"/>
      <c r="AQ35" s="13"/>
      <c r="AR35" s="13"/>
      <c r="AS35" s="13"/>
      <c r="AT35" s="13"/>
      <c r="AU35" s="13"/>
      <c r="AV35" s="13"/>
      <c r="AW35" s="13"/>
      <c r="AX35" s="13"/>
      <c r="AY35" s="272">
        <v>293</v>
      </c>
      <c r="AZ35" s="123">
        <v>2.2000000000000002</v>
      </c>
      <c r="BA35" s="216">
        <v>68</v>
      </c>
      <c r="BB35" s="112">
        <v>7.3</v>
      </c>
      <c r="BC35" s="217">
        <v>3</v>
      </c>
      <c r="BD35" s="48"/>
      <c r="BG35" s="138"/>
      <c r="BH35" s="138"/>
    </row>
    <row r="36" spans="1:60" x14ac:dyDescent="0.2">
      <c r="A36" s="275">
        <v>28</v>
      </c>
      <c r="B36" s="276">
        <v>11.7</v>
      </c>
      <c r="C36" s="277">
        <v>19</v>
      </c>
      <c r="D36" s="277">
        <v>3.3</v>
      </c>
      <c r="E36" s="278">
        <f t="shared" si="0"/>
        <v>15.7</v>
      </c>
      <c r="F36" s="277">
        <v>1.7</v>
      </c>
      <c r="G36" s="277">
        <v>5</v>
      </c>
      <c r="H36" s="277">
        <v>4.3</v>
      </c>
      <c r="I36" s="277">
        <v>5.4</v>
      </c>
      <c r="J36" s="277">
        <v>3.2</v>
      </c>
      <c r="K36" s="277">
        <v>-4.3</v>
      </c>
      <c r="L36" s="279">
        <v>30</v>
      </c>
      <c r="M36" s="279">
        <v>50</v>
      </c>
      <c r="N36" s="279">
        <v>20</v>
      </c>
      <c r="O36" s="277">
        <v>867.8</v>
      </c>
      <c r="P36" s="277">
        <v>870.3</v>
      </c>
      <c r="Q36" s="277">
        <v>865.9</v>
      </c>
      <c r="R36" s="278">
        <f t="shared" si="1"/>
        <v>4.3999999999999773</v>
      </c>
      <c r="S36" s="277">
        <v>1020.1</v>
      </c>
      <c r="T36" s="277">
        <v>1024.8</v>
      </c>
      <c r="U36" s="277">
        <v>1015.4</v>
      </c>
      <c r="V36" s="278">
        <f t="shared" si="2"/>
        <v>9.3999999999999773</v>
      </c>
      <c r="W36" s="279"/>
      <c r="X36" s="279">
        <v>10</v>
      </c>
      <c r="Y36" s="279">
        <v>2</v>
      </c>
      <c r="Z36" s="277">
        <v>10.7</v>
      </c>
      <c r="AA36" s="277">
        <v>0</v>
      </c>
      <c r="AB36" s="280">
        <v>6.34</v>
      </c>
      <c r="AC36" s="277"/>
      <c r="AD36" s="280"/>
      <c r="AE36" s="280"/>
      <c r="AF36" s="280"/>
      <c r="AG36" s="280"/>
      <c r="AH36" s="280"/>
      <c r="AI36" s="280"/>
      <c r="AJ36" s="280"/>
      <c r="AK36" s="280"/>
      <c r="AL36" s="280"/>
      <c r="AM36" s="281"/>
      <c r="AN36" s="281"/>
      <c r="AO36" s="281"/>
      <c r="AP36" s="282"/>
      <c r="AQ36" s="282"/>
      <c r="AR36" s="282"/>
      <c r="AS36" s="282"/>
      <c r="AT36" s="282"/>
      <c r="AU36" s="282"/>
      <c r="AV36" s="282"/>
      <c r="AW36" s="282"/>
      <c r="AX36" s="282"/>
      <c r="AY36" s="283">
        <v>90</v>
      </c>
      <c r="AZ36" s="284">
        <v>1.3</v>
      </c>
      <c r="BA36" s="285">
        <v>360</v>
      </c>
      <c r="BB36" s="286">
        <v>5.6</v>
      </c>
      <c r="BC36" s="287">
        <v>1.2</v>
      </c>
      <c r="BD36" s="288"/>
      <c r="BG36" s="138"/>
      <c r="BH36" s="138"/>
    </row>
    <row r="37" spans="1:60" x14ac:dyDescent="0.2">
      <c r="A37" s="50">
        <v>29</v>
      </c>
      <c r="B37" s="51">
        <v>14.3</v>
      </c>
      <c r="C37" s="51">
        <v>24.7</v>
      </c>
      <c r="D37" s="51">
        <v>1.6</v>
      </c>
      <c r="E37" s="52">
        <f t="shared" si="0"/>
        <v>23.099999999999998</v>
      </c>
      <c r="F37" s="51">
        <v>-1</v>
      </c>
      <c r="G37" s="51">
        <v>4.9000000000000004</v>
      </c>
      <c r="H37" s="51">
        <v>3.6</v>
      </c>
      <c r="I37" s="51">
        <v>4.3</v>
      </c>
      <c r="J37" s="51">
        <v>2.4</v>
      </c>
      <c r="K37" s="51">
        <v>-6.5</v>
      </c>
      <c r="L37" s="53">
        <v>24</v>
      </c>
      <c r="M37" s="53">
        <v>41</v>
      </c>
      <c r="N37" s="53">
        <v>12</v>
      </c>
      <c r="O37" s="51">
        <v>863.6</v>
      </c>
      <c r="P37" s="51">
        <v>866.9</v>
      </c>
      <c r="Q37" s="51">
        <v>859.8</v>
      </c>
      <c r="R37" s="52">
        <f t="shared" si="1"/>
        <v>7.1000000000000227</v>
      </c>
      <c r="S37" s="51">
        <v>1014.2</v>
      </c>
      <c r="T37" s="51">
        <v>1021</v>
      </c>
      <c r="U37" s="51">
        <v>1006.6</v>
      </c>
      <c r="V37" s="52">
        <f t="shared" si="2"/>
        <v>14.399999999999977</v>
      </c>
      <c r="W37" s="53"/>
      <c r="X37" s="53">
        <v>10</v>
      </c>
      <c r="Y37" s="53">
        <v>2</v>
      </c>
      <c r="Z37" s="51">
        <v>10.7</v>
      </c>
      <c r="AA37" s="51">
        <v>0</v>
      </c>
      <c r="AB37" s="54">
        <v>5.65</v>
      </c>
      <c r="AC37" s="51"/>
      <c r="AD37" s="54"/>
      <c r="AE37" s="54"/>
      <c r="AF37" s="54"/>
      <c r="AG37" s="54"/>
      <c r="AH37" s="54"/>
      <c r="AI37" s="54"/>
      <c r="AJ37" s="54"/>
      <c r="AK37" s="54"/>
      <c r="AL37" s="54"/>
      <c r="AM37" s="13"/>
      <c r="AN37" s="13"/>
      <c r="AO37" s="13"/>
      <c r="AP37" s="13"/>
      <c r="AQ37" s="13"/>
      <c r="AR37" s="13"/>
      <c r="AS37" s="13"/>
      <c r="AT37" s="13"/>
      <c r="AU37" s="13"/>
      <c r="AV37" s="13"/>
      <c r="AW37" s="13"/>
      <c r="AX37" s="13"/>
      <c r="AY37" s="272" t="s">
        <v>81</v>
      </c>
      <c r="AZ37" s="123">
        <v>1.8</v>
      </c>
      <c r="BA37" s="216">
        <v>203</v>
      </c>
      <c r="BB37" s="112">
        <v>6.4</v>
      </c>
      <c r="BC37" s="217">
        <v>1.7</v>
      </c>
      <c r="BD37" s="48"/>
    </row>
    <row r="38" spans="1:60" x14ac:dyDescent="0.2">
      <c r="A38" s="143">
        <v>30</v>
      </c>
      <c r="B38" s="145">
        <v>20.8</v>
      </c>
      <c r="C38" s="145">
        <v>30.4</v>
      </c>
      <c r="D38" s="145">
        <v>8</v>
      </c>
      <c r="E38" s="146">
        <f t="shared" si="0"/>
        <v>22.4</v>
      </c>
      <c r="F38" s="145">
        <v>5</v>
      </c>
      <c r="G38" s="145">
        <v>8.3000000000000007</v>
      </c>
      <c r="H38" s="145">
        <v>4</v>
      </c>
      <c r="I38" s="145">
        <v>4.9000000000000004</v>
      </c>
      <c r="J38" s="145">
        <v>3.1</v>
      </c>
      <c r="K38" s="145">
        <v>-5.0999999999999996</v>
      </c>
      <c r="L38" s="147">
        <v>18</v>
      </c>
      <c r="M38" s="147">
        <v>33</v>
      </c>
      <c r="N38" s="147">
        <v>8</v>
      </c>
      <c r="O38" s="145">
        <v>859.5</v>
      </c>
      <c r="P38" s="145">
        <v>861.8</v>
      </c>
      <c r="Q38" s="145">
        <v>856.3</v>
      </c>
      <c r="R38" s="146">
        <f t="shared" si="1"/>
        <v>5.5</v>
      </c>
      <c r="S38" s="145">
        <v>1006.2</v>
      </c>
      <c r="T38" s="145">
        <v>1011.7</v>
      </c>
      <c r="U38" s="145">
        <v>999.7</v>
      </c>
      <c r="V38" s="146">
        <f t="shared" si="2"/>
        <v>12</v>
      </c>
      <c r="W38" s="147"/>
      <c r="X38" s="147">
        <v>10</v>
      </c>
      <c r="Y38" s="147">
        <v>2</v>
      </c>
      <c r="Z38" s="145">
        <v>10.7</v>
      </c>
      <c r="AA38" s="145">
        <v>0</v>
      </c>
      <c r="AB38" s="148">
        <v>8.75</v>
      </c>
      <c r="AC38" s="145"/>
      <c r="AD38" s="148"/>
      <c r="AE38" s="148"/>
      <c r="AF38" s="148"/>
      <c r="AG38" s="148"/>
      <c r="AH38" s="148"/>
      <c r="AI38" s="148"/>
      <c r="AJ38" s="148"/>
      <c r="AK38" s="148"/>
      <c r="AL38" s="148"/>
      <c r="AM38" s="150"/>
      <c r="AN38" s="150"/>
      <c r="AO38" s="150"/>
      <c r="AP38" s="150"/>
      <c r="AQ38" s="150"/>
      <c r="AR38" s="150"/>
      <c r="AS38" s="150"/>
      <c r="AT38" s="150"/>
      <c r="AU38" s="150"/>
      <c r="AV38" s="150"/>
      <c r="AW38" s="150"/>
      <c r="AX38" s="150"/>
      <c r="AY38" s="273">
        <v>90</v>
      </c>
      <c r="AZ38" s="266">
        <v>2.7</v>
      </c>
      <c r="BA38" s="271">
        <v>90</v>
      </c>
      <c r="BB38" s="153">
        <v>10.6</v>
      </c>
      <c r="BC38" s="154">
        <v>2.6</v>
      </c>
      <c r="BD38" s="48"/>
    </row>
    <row r="39" spans="1:60" x14ac:dyDescent="0.2">
      <c r="A39" s="50">
        <v>31</v>
      </c>
      <c r="B39" s="51">
        <v>23.6</v>
      </c>
      <c r="C39" s="51">
        <v>32.6</v>
      </c>
      <c r="D39" s="51">
        <v>13.8</v>
      </c>
      <c r="E39" s="52">
        <f t="shared" si="0"/>
        <v>18.8</v>
      </c>
      <c r="F39" s="51">
        <v>9.3000000000000007</v>
      </c>
      <c r="G39" s="51">
        <v>9.9</v>
      </c>
      <c r="H39" s="51">
        <v>4.5</v>
      </c>
      <c r="I39" s="51">
        <v>5.6</v>
      </c>
      <c r="J39" s="51">
        <v>3.7</v>
      </c>
      <c r="K39" s="51">
        <v>-3.9</v>
      </c>
      <c r="L39" s="53">
        <v>17</v>
      </c>
      <c r="M39" s="53">
        <v>35</v>
      </c>
      <c r="N39" s="53">
        <v>8</v>
      </c>
      <c r="O39" s="51">
        <v>858.7</v>
      </c>
      <c r="P39" s="51">
        <v>861.2</v>
      </c>
      <c r="Q39" s="51">
        <v>856</v>
      </c>
      <c r="R39" s="52">
        <f t="shared" si="1"/>
        <v>5.2000000000000455</v>
      </c>
      <c r="S39" s="51">
        <v>1003.1</v>
      </c>
      <c r="T39" s="51">
        <v>1008.7</v>
      </c>
      <c r="U39" s="51">
        <v>998.3</v>
      </c>
      <c r="V39" s="52">
        <f t="shared" si="2"/>
        <v>10.400000000000091</v>
      </c>
      <c r="W39" s="53">
        <v>2</v>
      </c>
      <c r="X39" s="53">
        <v>10</v>
      </c>
      <c r="Y39" s="53">
        <v>2</v>
      </c>
      <c r="Z39" s="58">
        <v>10.5</v>
      </c>
      <c r="AA39" s="51">
        <v>0</v>
      </c>
      <c r="AB39" s="54">
        <v>10.43</v>
      </c>
      <c r="AC39" s="51"/>
      <c r="AD39" s="54"/>
      <c r="AE39" s="54"/>
      <c r="AF39" s="54"/>
      <c r="AG39" s="54"/>
      <c r="AH39" s="54"/>
      <c r="AI39" s="54"/>
      <c r="AJ39" s="54"/>
      <c r="AK39" s="54"/>
      <c r="AL39" s="54"/>
      <c r="AM39" s="13"/>
      <c r="AN39" s="13"/>
      <c r="AO39" s="13"/>
      <c r="AP39" s="13"/>
      <c r="AQ39" s="13"/>
      <c r="AR39" s="13"/>
      <c r="AS39" s="13"/>
      <c r="AT39" s="13"/>
      <c r="AU39" s="13"/>
      <c r="AV39" s="13"/>
      <c r="AW39" s="13"/>
      <c r="AX39" s="13"/>
      <c r="AY39" s="274">
        <v>270</v>
      </c>
      <c r="AZ39" s="123">
        <v>4</v>
      </c>
      <c r="BA39" s="216">
        <v>270</v>
      </c>
      <c r="BB39" s="112">
        <v>14</v>
      </c>
      <c r="BC39" s="217">
        <v>4</v>
      </c>
      <c r="BD39" s="48"/>
      <c r="BG39" s="138"/>
      <c r="BH39" s="138"/>
    </row>
    <row r="40" spans="1:60" x14ac:dyDescent="0.2">
      <c r="A40" s="3"/>
      <c r="B40" s="6">
        <f>STDEV(B9:B39)</f>
        <v>3.6939939628875167</v>
      </c>
      <c r="C40" s="6"/>
      <c r="D40" s="6"/>
      <c r="E40" s="6"/>
      <c r="F40" s="6"/>
      <c r="G40" s="6"/>
      <c r="H40" s="6"/>
      <c r="I40" s="6"/>
      <c r="J40" s="6"/>
      <c r="K40" s="6"/>
      <c r="L40" s="7"/>
      <c r="M40" s="7"/>
      <c r="N40" s="7"/>
      <c r="O40" s="6"/>
      <c r="P40" s="6"/>
      <c r="Q40" s="6"/>
      <c r="R40" s="21"/>
      <c r="S40" s="6"/>
      <c r="T40" s="6"/>
      <c r="U40" s="6"/>
      <c r="V40" s="6"/>
      <c r="W40" s="7"/>
      <c r="X40" s="7"/>
      <c r="Y40" s="7"/>
      <c r="Z40" s="8"/>
      <c r="AA40" s="8"/>
      <c r="AB40" s="9"/>
      <c r="AC40" s="9"/>
      <c r="AD40" s="9"/>
      <c r="AE40" s="9"/>
      <c r="AF40" s="9"/>
      <c r="AG40" s="9"/>
      <c r="AH40" s="9"/>
      <c r="AI40" s="9"/>
      <c r="AJ40" s="9"/>
      <c r="AK40" s="9"/>
      <c r="AL40" s="9"/>
      <c r="AW40" s="138"/>
      <c r="AY40" s="138"/>
      <c r="BB40" s="60">
        <f>MAXA(BB5:BB35)</f>
        <v>15.1</v>
      </c>
      <c r="BC40" s="73">
        <f>AVERAGE(BC9:BC36)</f>
        <v>2.2178571428571425</v>
      </c>
    </row>
    <row r="41" spans="1:60" x14ac:dyDescent="0.2">
      <c r="A41" s="2"/>
      <c r="B41" s="6"/>
      <c r="C41" s="6"/>
      <c r="D41" s="6"/>
      <c r="E41" s="6"/>
      <c r="F41" s="6"/>
      <c r="G41" s="6"/>
      <c r="H41" s="6"/>
      <c r="I41" s="6"/>
      <c r="J41" s="6"/>
      <c r="K41" s="6"/>
      <c r="L41" s="7"/>
      <c r="M41" s="7"/>
      <c r="N41" s="7"/>
      <c r="O41" s="6"/>
      <c r="P41" s="6"/>
      <c r="Q41" s="6"/>
      <c r="R41" s="4"/>
      <c r="S41" s="6"/>
      <c r="T41" s="6"/>
      <c r="U41" s="6"/>
      <c r="V41" s="6"/>
      <c r="W41" s="7"/>
      <c r="X41" s="7"/>
      <c r="Y41" s="7"/>
      <c r="Z41" s="15"/>
      <c r="AA41" s="8"/>
      <c r="AB41" s="14"/>
      <c r="AC41" s="9"/>
      <c r="AD41" s="9"/>
      <c r="AE41" s="9"/>
      <c r="AF41" s="9"/>
      <c r="AG41" s="9"/>
      <c r="AH41" s="9"/>
      <c r="AI41" s="9"/>
      <c r="AJ41" s="9"/>
      <c r="AK41" s="9"/>
      <c r="AL41" s="9"/>
      <c r="AM41" s="6"/>
    </row>
    <row r="42" spans="1:60" s="63" customFormat="1" x14ac:dyDescent="0.2">
      <c r="A42" s="59" t="s">
        <v>35</v>
      </c>
      <c r="B42" s="60">
        <f t="shared" ref="B42:Q42" si="4">SUM(B9:B39)</f>
        <v>448.50000000000006</v>
      </c>
      <c r="C42" s="60">
        <f t="shared" si="4"/>
        <v>711.2</v>
      </c>
      <c r="D42" s="60">
        <f t="shared" si="4"/>
        <v>166</v>
      </c>
      <c r="E42" s="60">
        <f>SUM(E10:E39)</f>
        <v>534.59999999999991</v>
      </c>
      <c r="F42" s="60">
        <f t="shared" si="4"/>
        <v>85.4</v>
      </c>
      <c r="G42" s="60">
        <f t="shared" si="4"/>
        <v>190.00000000000006</v>
      </c>
      <c r="H42" s="60">
        <f t="shared" si="4"/>
        <v>142.6</v>
      </c>
      <c r="I42" s="60">
        <f t="shared" si="4"/>
        <v>180.70000000000002</v>
      </c>
      <c r="J42" s="60">
        <f t="shared" si="4"/>
        <v>103.7</v>
      </c>
      <c r="K42" s="60">
        <f t="shared" si="4"/>
        <v>-123.6</v>
      </c>
      <c r="L42" s="60">
        <f t="shared" si="4"/>
        <v>924</v>
      </c>
      <c r="M42" s="60">
        <f t="shared" si="4"/>
        <v>1560</v>
      </c>
      <c r="N42" s="60">
        <f t="shared" si="4"/>
        <v>482</v>
      </c>
      <c r="O42" s="60">
        <f t="shared" si="4"/>
        <v>26688.099999999995</v>
      </c>
      <c r="P42" s="60">
        <f t="shared" si="4"/>
        <v>26774.399999999998</v>
      </c>
      <c r="Q42" s="60">
        <f t="shared" si="4"/>
        <v>26593.8</v>
      </c>
      <c r="R42" s="60">
        <f>P42-Q42</f>
        <v>180.59999999999854</v>
      </c>
      <c r="S42" s="60">
        <f t="shared" ref="S42:AM42" si="5">SUM(S9:S39)</f>
        <v>31330.100000000002</v>
      </c>
      <c r="T42" s="60">
        <f t="shared" si="5"/>
        <v>31487.7</v>
      </c>
      <c r="U42" s="60">
        <f t="shared" si="5"/>
        <v>31157</v>
      </c>
      <c r="V42" s="60">
        <f t="shared" si="5"/>
        <v>330.69999999999993</v>
      </c>
      <c r="W42" s="60">
        <f t="shared" si="5"/>
        <v>67</v>
      </c>
      <c r="X42" s="60">
        <f t="shared" si="5"/>
        <v>310</v>
      </c>
      <c r="Y42" s="60">
        <f t="shared" si="5"/>
        <v>62</v>
      </c>
      <c r="Z42" s="61">
        <f t="shared" si="5"/>
        <v>293.8</v>
      </c>
      <c r="AA42" s="60">
        <f t="shared" si="5"/>
        <v>0</v>
      </c>
      <c r="AB42" s="62">
        <f t="shared" si="5"/>
        <v>210.41000000000003</v>
      </c>
      <c r="AC42" s="62"/>
      <c r="AD42" s="62"/>
      <c r="AE42" s="62"/>
      <c r="AF42" s="62"/>
      <c r="AG42" s="62"/>
      <c r="AH42" s="62"/>
      <c r="AI42" s="62"/>
      <c r="AJ42" s="62"/>
      <c r="AK42" s="62"/>
      <c r="AL42" s="62"/>
      <c r="AM42" s="62">
        <f t="shared" si="5"/>
        <v>0</v>
      </c>
    </row>
    <row r="43" spans="1:60" s="63" customFormat="1" x14ac:dyDescent="0.2">
      <c r="A43" s="59" t="s">
        <v>36</v>
      </c>
      <c r="B43" s="60">
        <f t="shared" ref="B43:Q43" si="6">AVERAGEA(B9:B39)</f>
        <v>14.467741935483874</v>
      </c>
      <c r="C43" s="60">
        <f t="shared" si="6"/>
        <v>22.941935483870971</v>
      </c>
      <c r="D43" s="60">
        <f t="shared" si="6"/>
        <v>5.354838709677419</v>
      </c>
      <c r="E43" s="60">
        <f>AVERAGEA(E10:E39)</f>
        <v>17.819999999999997</v>
      </c>
      <c r="F43" s="60">
        <f t="shared" si="6"/>
        <v>2.7548387096774194</v>
      </c>
      <c r="G43" s="60">
        <f t="shared" si="6"/>
        <v>6.1290322580645178</v>
      </c>
      <c r="H43" s="60">
        <f t="shared" si="6"/>
        <v>4.5999999999999996</v>
      </c>
      <c r="I43" s="60">
        <f t="shared" si="6"/>
        <v>5.8290322580645171</v>
      </c>
      <c r="J43" s="60">
        <f t="shared" si="6"/>
        <v>3.3451612903225807</v>
      </c>
      <c r="K43" s="60">
        <f t="shared" si="6"/>
        <v>-3.9870967741935481</v>
      </c>
      <c r="L43" s="60">
        <f t="shared" si="6"/>
        <v>29.806451612903224</v>
      </c>
      <c r="M43" s="60">
        <f t="shared" si="6"/>
        <v>50.322580645161288</v>
      </c>
      <c r="N43" s="60">
        <f t="shared" si="6"/>
        <v>15.548387096774194</v>
      </c>
      <c r="O43" s="60">
        <f t="shared" si="6"/>
        <v>860.90645161290308</v>
      </c>
      <c r="P43" s="60">
        <f t="shared" si="6"/>
        <v>863.6903225806451</v>
      </c>
      <c r="Q43" s="60">
        <f t="shared" si="6"/>
        <v>857.86451612903227</v>
      </c>
      <c r="R43" s="60">
        <f>P43-Q43</f>
        <v>5.8258064516128343</v>
      </c>
      <c r="S43" s="60">
        <f t="shared" ref="S43:AM43" si="7">AVERAGEA(S9:S39)</f>
        <v>1010.6483870967743</v>
      </c>
      <c r="T43" s="60">
        <f t="shared" si="7"/>
        <v>1015.7322580645161</v>
      </c>
      <c r="U43" s="60">
        <f t="shared" si="7"/>
        <v>1005.0645161290323</v>
      </c>
      <c r="V43" s="60">
        <f t="shared" si="7"/>
        <v>10.667741935483869</v>
      </c>
      <c r="W43" s="60">
        <f t="shared" si="7"/>
        <v>3.1904761904761907</v>
      </c>
      <c r="X43" s="60">
        <f t="shared" si="7"/>
        <v>10</v>
      </c>
      <c r="Y43" s="60">
        <f t="shared" si="7"/>
        <v>2</v>
      </c>
      <c r="Z43" s="61">
        <f t="shared" si="7"/>
        <v>9.4774193548387107</v>
      </c>
      <c r="AA43" s="60">
        <f t="shared" si="7"/>
        <v>0</v>
      </c>
      <c r="AB43" s="60">
        <f t="shared" si="7"/>
        <v>6.7874193548387103</v>
      </c>
      <c r="AC43" s="60"/>
      <c r="AD43" s="60"/>
      <c r="AE43" s="60"/>
      <c r="AF43" s="60"/>
      <c r="AG43" s="60"/>
      <c r="AH43" s="60"/>
      <c r="AI43" s="60"/>
      <c r="AJ43" s="60"/>
      <c r="AK43" s="60"/>
      <c r="AL43" s="60"/>
      <c r="AM43" s="60" t="e">
        <f t="shared" si="7"/>
        <v>#DIV/0!</v>
      </c>
    </row>
    <row r="44" spans="1:60" s="63" customFormat="1" x14ac:dyDescent="0.2">
      <c r="A44" s="59" t="s">
        <v>19</v>
      </c>
      <c r="B44" s="60">
        <f t="shared" ref="B44:Q44" si="8">MAXA(B9:B39)</f>
        <v>23.6</v>
      </c>
      <c r="C44" s="60">
        <f t="shared" si="8"/>
        <v>32.6</v>
      </c>
      <c r="D44" s="60">
        <f t="shared" si="8"/>
        <v>13.8</v>
      </c>
      <c r="E44" s="60">
        <f>MAXA(E10:E39)</f>
        <v>25.2</v>
      </c>
      <c r="F44" s="60">
        <f t="shared" si="8"/>
        <v>10</v>
      </c>
      <c r="G44" s="60">
        <f t="shared" si="8"/>
        <v>10.1</v>
      </c>
      <c r="H44" s="60">
        <f t="shared" si="8"/>
        <v>7.2</v>
      </c>
      <c r="I44" s="60">
        <f t="shared" si="8"/>
        <v>9.6</v>
      </c>
      <c r="J44" s="60">
        <f t="shared" si="8"/>
        <v>5.4</v>
      </c>
      <c r="K44" s="60">
        <f t="shared" si="8"/>
        <v>2</v>
      </c>
      <c r="L44" s="60">
        <f t="shared" si="8"/>
        <v>56</v>
      </c>
      <c r="M44" s="60">
        <f t="shared" si="8"/>
        <v>89</v>
      </c>
      <c r="N44" s="60">
        <f t="shared" si="8"/>
        <v>37</v>
      </c>
      <c r="O44" s="60">
        <f t="shared" si="8"/>
        <v>871</v>
      </c>
      <c r="P44" s="60">
        <f t="shared" si="8"/>
        <v>873</v>
      </c>
      <c r="Q44" s="60">
        <f t="shared" si="8"/>
        <v>869.3</v>
      </c>
      <c r="R44" s="60">
        <f>MAXA(R9:R39)</f>
        <v>10.200000000000045</v>
      </c>
      <c r="S44" s="60">
        <f t="shared" ref="S44:AM44" si="9">MAXA(S9:S39)</f>
        <v>1026.0999999999999</v>
      </c>
      <c r="T44" s="60">
        <f t="shared" si="9"/>
        <v>1030.5</v>
      </c>
      <c r="U44" s="60">
        <f t="shared" si="9"/>
        <v>1022.9</v>
      </c>
      <c r="V44" s="60">
        <f t="shared" si="9"/>
        <v>18.200000000000045</v>
      </c>
      <c r="W44" s="60">
        <f t="shared" si="9"/>
        <v>7</v>
      </c>
      <c r="X44" s="60">
        <f t="shared" si="9"/>
        <v>10</v>
      </c>
      <c r="Y44" s="60">
        <f t="shared" si="9"/>
        <v>2</v>
      </c>
      <c r="Z44" s="61">
        <f t="shared" si="9"/>
        <v>10.7</v>
      </c>
      <c r="AA44" s="60">
        <f t="shared" si="9"/>
        <v>0</v>
      </c>
      <c r="AB44" s="60">
        <f t="shared" si="9"/>
        <v>11.05</v>
      </c>
      <c r="AC44" s="60"/>
      <c r="AD44" s="60"/>
      <c r="AE44" s="60"/>
      <c r="AF44" s="60"/>
      <c r="AG44" s="60"/>
      <c r="AH44" s="60"/>
      <c r="AI44" s="60"/>
      <c r="AJ44" s="60"/>
      <c r="AK44" s="60"/>
      <c r="AL44" s="60"/>
      <c r="AM44" s="60">
        <f t="shared" si="9"/>
        <v>0</v>
      </c>
    </row>
    <row r="45" spans="1:60" s="63" customFormat="1" x14ac:dyDescent="0.2">
      <c r="A45" s="59" t="s">
        <v>20</v>
      </c>
      <c r="B45" s="60">
        <f t="shared" ref="B45:Q45" si="10">MINA(B9:B39)</f>
        <v>8.3000000000000007</v>
      </c>
      <c r="C45" s="60">
        <f t="shared" si="10"/>
        <v>14.2</v>
      </c>
      <c r="D45" s="60">
        <f t="shared" si="10"/>
        <v>-1.6</v>
      </c>
      <c r="E45" s="60">
        <f>MINA(E10:E36)</f>
        <v>9.1999999999999993</v>
      </c>
      <c r="F45" s="60">
        <f t="shared" si="10"/>
        <v>-4.8</v>
      </c>
      <c r="G45" s="60">
        <f t="shared" si="10"/>
        <v>1.9</v>
      </c>
      <c r="H45" s="60">
        <f t="shared" si="10"/>
        <v>2.5</v>
      </c>
      <c r="I45" s="60">
        <f t="shared" si="10"/>
        <v>3.3</v>
      </c>
      <c r="J45" s="60">
        <f t="shared" si="10"/>
        <v>1.6</v>
      </c>
      <c r="K45" s="60">
        <f t="shared" si="10"/>
        <v>-10.9</v>
      </c>
      <c r="L45" s="60">
        <f t="shared" si="10"/>
        <v>17</v>
      </c>
      <c r="M45" s="60">
        <f t="shared" si="10"/>
        <v>25</v>
      </c>
      <c r="N45" s="60">
        <f t="shared" si="10"/>
        <v>7</v>
      </c>
      <c r="O45" s="60">
        <f t="shared" si="10"/>
        <v>852.8</v>
      </c>
      <c r="P45" s="60">
        <f t="shared" si="10"/>
        <v>854.5</v>
      </c>
      <c r="Q45" s="60">
        <f t="shared" si="10"/>
        <v>850</v>
      </c>
      <c r="R45" s="60">
        <f>MINA(R9:R36)</f>
        <v>3.1000000000000227</v>
      </c>
      <c r="S45" s="60">
        <f t="shared" ref="S45:AM45" si="11">MINA(S9:S39)</f>
        <v>1000.2</v>
      </c>
      <c r="T45" s="60">
        <f t="shared" si="11"/>
        <v>1004.3</v>
      </c>
      <c r="U45" s="60">
        <f t="shared" si="11"/>
        <v>996.6</v>
      </c>
      <c r="V45" s="60">
        <f>MINA(V9:V36)</f>
        <v>6.5</v>
      </c>
      <c r="W45" s="60">
        <f t="shared" si="11"/>
        <v>1</v>
      </c>
      <c r="X45" s="60">
        <f t="shared" si="11"/>
        <v>10</v>
      </c>
      <c r="Y45" s="60">
        <f t="shared" si="11"/>
        <v>2</v>
      </c>
      <c r="Z45" s="61">
        <f t="shared" si="11"/>
        <v>2</v>
      </c>
      <c r="AA45" s="60">
        <f t="shared" si="11"/>
        <v>0</v>
      </c>
      <c r="AB45" s="60">
        <f t="shared" si="11"/>
        <v>3.34</v>
      </c>
      <c r="AC45" s="60"/>
      <c r="AD45" s="60"/>
      <c r="AE45" s="60"/>
      <c r="AF45" s="60"/>
      <c r="AG45" s="60"/>
      <c r="AH45" s="60"/>
      <c r="AI45" s="60"/>
      <c r="AJ45" s="60"/>
      <c r="AK45" s="60"/>
      <c r="AL45" s="60"/>
      <c r="AM45" s="60">
        <f t="shared" si="11"/>
        <v>0</v>
      </c>
    </row>
    <row r="46" spans="1:60" x14ac:dyDescent="0.2">
      <c r="A46" s="2"/>
      <c r="B46" s="6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4">
        <f t="shared" ref="R46:R51" si="12">P46-Q46</f>
        <v>0</v>
      </c>
      <c r="S46" s="6"/>
      <c r="T46" s="6"/>
      <c r="U46" s="6"/>
      <c r="V46" s="6"/>
      <c r="W46" s="6"/>
      <c r="X46" s="6"/>
      <c r="Y46" s="6"/>
      <c r="Z46" s="18"/>
      <c r="AA46" s="6"/>
      <c r="AB46" s="10"/>
      <c r="AC46" s="10"/>
      <c r="AD46" s="10"/>
      <c r="AE46" s="10"/>
      <c r="AF46" s="10"/>
      <c r="AG46" s="10"/>
      <c r="AH46" s="10"/>
      <c r="AI46" s="10"/>
      <c r="AJ46" s="10"/>
      <c r="AK46" s="10"/>
      <c r="AL46" s="10"/>
      <c r="AM46" s="5"/>
    </row>
    <row r="47" spans="1:60" s="64" customFormat="1" x14ac:dyDescent="0.2">
      <c r="A47" s="156" t="s">
        <v>35</v>
      </c>
      <c r="B47" s="142">
        <f t="shared" ref="B47:L47" si="13">SUM(B9:B18)</f>
        <v>147.19999999999999</v>
      </c>
      <c r="C47" s="142">
        <f t="shared" si="13"/>
        <v>225.1</v>
      </c>
      <c r="D47" s="142">
        <f t="shared" si="13"/>
        <v>62.9</v>
      </c>
      <c r="E47" s="142">
        <f>SUM(E9:E18)</f>
        <v>162.19999999999999</v>
      </c>
      <c r="F47" s="142">
        <f t="shared" si="13"/>
        <v>40.699999999999996</v>
      </c>
      <c r="G47" s="142">
        <f t="shared" si="13"/>
        <v>65.900000000000006</v>
      </c>
      <c r="H47" s="142">
        <f t="shared" si="13"/>
        <v>52.2</v>
      </c>
      <c r="I47" s="142">
        <f t="shared" si="13"/>
        <v>66.8</v>
      </c>
      <c r="J47" s="142">
        <f t="shared" si="13"/>
        <v>38.29999999999999</v>
      </c>
      <c r="K47" s="142">
        <f t="shared" si="13"/>
        <v>-24.700000000000003</v>
      </c>
      <c r="L47" s="142">
        <f t="shared" si="13"/>
        <v>339</v>
      </c>
      <c r="M47" s="142"/>
      <c r="N47" s="142">
        <f>SUM(N9:N18)</f>
        <v>171</v>
      </c>
      <c r="O47" s="142">
        <f>SUM(O9:O18)</f>
        <v>8590.1</v>
      </c>
      <c r="P47" s="142">
        <f>SUM(P9:P18)</f>
        <v>8609.7999999999993</v>
      </c>
      <c r="Q47" s="142">
        <f>SUM(Q9:Q18)</f>
        <v>8562.5</v>
      </c>
      <c r="R47" s="142">
        <f t="shared" si="12"/>
        <v>47.299999999999272</v>
      </c>
      <c r="S47" s="142">
        <f t="shared" ref="S47:AB47" si="14">SUM(S9:S18)</f>
        <v>10084.1</v>
      </c>
      <c r="T47" s="142">
        <f t="shared" si="14"/>
        <v>10125.599999999999</v>
      </c>
      <c r="U47" s="142">
        <f t="shared" si="14"/>
        <v>10034.9</v>
      </c>
      <c r="V47" s="142">
        <f t="shared" si="14"/>
        <v>90.699999999999818</v>
      </c>
      <c r="W47" s="142">
        <f t="shared" si="14"/>
        <v>38</v>
      </c>
      <c r="X47" s="142">
        <f t="shared" si="14"/>
        <v>100</v>
      </c>
      <c r="Y47" s="142">
        <f t="shared" si="14"/>
        <v>20</v>
      </c>
      <c r="Z47" s="142">
        <f>SUM(Z9:Z18)</f>
        <v>86.5</v>
      </c>
      <c r="AA47" s="142">
        <f t="shared" si="14"/>
        <v>0</v>
      </c>
      <c r="AB47" s="142">
        <f t="shared" si="14"/>
        <v>67.719999999999985</v>
      </c>
      <c r="AC47" s="165"/>
      <c r="AD47" s="165"/>
      <c r="AE47" s="165"/>
      <c r="AF47" s="165"/>
      <c r="AG47" s="165"/>
      <c r="AH47" s="165"/>
      <c r="AI47" s="165"/>
      <c r="AJ47" s="165"/>
      <c r="AK47" s="165"/>
      <c r="AL47" s="165"/>
      <c r="AM47" s="166"/>
      <c r="AN47" s="167"/>
      <c r="AO47" s="167"/>
      <c r="AP47" s="167"/>
      <c r="AQ47" s="167"/>
      <c r="AR47" s="167"/>
      <c r="AS47" s="167"/>
      <c r="AT47" s="167"/>
      <c r="AU47" s="167"/>
      <c r="AV47" s="167"/>
      <c r="AW47" s="167"/>
      <c r="AX47" s="167"/>
      <c r="AY47" s="167"/>
      <c r="AZ47" s="167"/>
      <c r="BA47" s="167"/>
      <c r="BB47" s="167"/>
      <c r="BC47" s="167"/>
      <c r="BD47" s="167"/>
    </row>
    <row r="48" spans="1:60" s="64" customFormat="1" x14ac:dyDescent="0.2">
      <c r="A48" s="156" t="s">
        <v>32</v>
      </c>
      <c r="B48" s="142">
        <f t="shared" ref="B48:Q48" si="15">AVERAGEA(B9:B18)</f>
        <v>14.719999999999999</v>
      </c>
      <c r="C48" s="142">
        <f t="shared" si="15"/>
        <v>22.509999999999998</v>
      </c>
      <c r="D48" s="142">
        <f t="shared" si="15"/>
        <v>6.29</v>
      </c>
      <c r="E48" s="142">
        <f>AVERAGEA(E9:E18)</f>
        <v>16.22</v>
      </c>
      <c r="F48" s="142">
        <f t="shared" si="15"/>
        <v>4.0699999999999994</v>
      </c>
      <c r="G48" s="142">
        <f t="shared" si="15"/>
        <v>6.5900000000000007</v>
      </c>
      <c r="H48" s="142">
        <f t="shared" si="15"/>
        <v>5.2200000000000006</v>
      </c>
      <c r="I48" s="142">
        <f t="shared" si="15"/>
        <v>6.68</v>
      </c>
      <c r="J48" s="142">
        <f t="shared" si="15"/>
        <v>3.8299999999999992</v>
      </c>
      <c r="K48" s="142">
        <f t="shared" si="15"/>
        <v>-2.4700000000000002</v>
      </c>
      <c r="L48" s="142">
        <f t="shared" si="15"/>
        <v>33.9</v>
      </c>
      <c r="M48" s="142">
        <f t="shared" si="15"/>
        <v>54.5</v>
      </c>
      <c r="N48" s="142">
        <f t="shared" si="15"/>
        <v>17.100000000000001</v>
      </c>
      <c r="O48" s="142">
        <f t="shared" si="15"/>
        <v>859.01</v>
      </c>
      <c r="P48" s="142">
        <f t="shared" si="15"/>
        <v>860.9799999999999</v>
      </c>
      <c r="Q48" s="142">
        <f t="shared" si="15"/>
        <v>856.25</v>
      </c>
      <c r="R48" s="142">
        <f t="shared" si="12"/>
        <v>4.7299999999999045</v>
      </c>
      <c r="S48" s="142">
        <f t="shared" ref="S48:AB48" si="16">AVERAGEA(S9:S18)</f>
        <v>1008.4100000000001</v>
      </c>
      <c r="T48" s="142">
        <f t="shared" si="16"/>
        <v>1012.5599999999998</v>
      </c>
      <c r="U48" s="142">
        <f t="shared" si="16"/>
        <v>1003.49</v>
      </c>
      <c r="V48" s="142">
        <f t="shared" si="16"/>
        <v>9.0699999999999825</v>
      </c>
      <c r="W48" s="142">
        <f t="shared" si="16"/>
        <v>4.75</v>
      </c>
      <c r="X48" s="142">
        <f t="shared" si="16"/>
        <v>10</v>
      </c>
      <c r="Y48" s="142">
        <f t="shared" si="16"/>
        <v>2</v>
      </c>
      <c r="Z48" s="142">
        <f>AVERAGEA(Z9:Z18)</f>
        <v>8.65</v>
      </c>
      <c r="AA48" s="142">
        <f t="shared" si="16"/>
        <v>0</v>
      </c>
      <c r="AB48" s="142">
        <f t="shared" si="16"/>
        <v>6.7719999999999985</v>
      </c>
      <c r="AC48" s="165"/>
      <c r="AD48" s="165"/>
      <c r="AE48" s="165"/>
      <c r="AF48" s="165"/>
      <c r="AG48" s="165"/>
      <c r="AH48" s="165"/>
      <c r="AI48" s="165"/>
      <c r="AJ48" s="165"/>
      <c r="AK48" s="165"/>
      <c r="AL48" s="165"/>
      <c r="AM48" s="166"/>
      <c r="AN48" s="167"/>
      <c r="AO48" s="167"/>
      <c r="AP48" s="167"/>
      <c r="AQ48" s="167"/>
      <c r="AR48" s="167"/>
      <c r="AS48" s="167"/>
      <c r="AT48" s="167"/>
      <c r="AU48" s="167"/>
      <c r="AV48" s="167"/>
      <c r="AW48" s="167"/>
      <c r="AX48" s="167"/>
      <c r="AY48" s="167"/>
      <c r="AZ48" s="167"/>
      <c r="BA48" s="167"/>
      <c r="BB48" s="167"/>
      <c r="BC48" s="167"/>
      <c r="BD48" s="167"/>
    </row>
    <row r="49" spans="1:56" s="64" customFormat="1" x14ac:dyDescent="0.2">
      <c r="A49" s="156" t="s">
        <v>19</v>
      </c>
      <c r="B49" s="142">
        <f t="shared" ref="B49:Q49" si="17">MAXA(B9:B18)</f>
        <v>17.600000000000001</v>
      </c>
      <c r="C49" s="142">
        <f t="shared" si="17"/>
        <v>26.2</v>
      </c>
      <c r="D49" s="142">
        <f t="shared" si="17"/>
        <v>12.2</v>
      </c>
      <c r="E49" s="142">
        <f>MAXA(E9:E18)</f>
        <v>23.599999999999998</v>
      </c>
      <c r="F49" s="142">
        <f t="shared" si="17"/>
        <v>10</v>
      </c>
      <c r="G49" s="142">
        <f t="shared" si="17"/>
        <v>10.1</v>
      </c>
      <c r="H49" s="142">
        <f t="shared" si="17"/>
        <v>7.2</v>
      </c>
      <c r="I49" s="142">
        <f t="shared" si="17"/>
        <v>9.6</v>
      </c>
      <c r="J49" s="142">
        <f t="shared" si="17"/>
        <v>5.0999999999999996</v>
      </c>
      <c r="K49" s="142">
        <f t="shared" si="17"/>
        <v>2</v>
      </c>
      <c r="L49" s="142">
        <f t="shared" si="17"/>
        <v>56</v>
      </c>
      <c r="M49" s="142">
        <f t="shared" si="17"/>
        <v>83</v>
      </c>
      <c r="N49" s="142">
        <f t="shared" si="17"/>
        <v>32</v>
      </c>
      <c r="O49" s="142">
        <f t="shared" si="17"/>
        <v>864.9</v>
      </c>
      <c r="P49" s="142">
        <f t="shared" si="17"/>
        <v>866.7</v>
      </c>
      <c r="Q49" s="142">
        <f t="shared" si="17"/>
        <v>861.2</v>
      </c>
      <c r="R49" s="142">
        <f t="shared" si="12"/>
        <v>5.5</v>
      </c>
      <c r="S49" s="142">
        <f t="shared" ref="S49:AB49" si="18">MAXA(S9:S18)</f>
        <v>1018.4</v>
      </c>
      <c r="T49" s="142">
        <f t="shared" si="18"/>
        <v>1022.2</v>
      </c>
      <c r="U49" s="142">
        <f t="shared" si="18"/>
        <v>1012.5</v>
      </c>
      <c r="V49" s="142">
        <f t="shared" si="18"/>
        <v>14</v>
      </c>
      <c r="W49" s="142">
        <f t="shared" si="18"/>
        <v>7</v>
      </c>
      <c r="X49" s="142">
        <f t="shared" si="18"/>
        <v>10</v>
      </c>
      <c r="Y49" s="142">
        <f t="shared" si="18"/>
        <v>2</v>
      </c>
      <c r="Z49" s="142">
        <f>MAXA(Z9:Z18)</f>
        <v>10.5</v>
      </c>
      <c r="AA49" s="142">
        <f t="shared" si="18"/>
        <v>0</v>
      </c>
      <c r="AB49" s="142">
        <f t="shared" si="18"/>
        <v>11.05</v>
      </c>
      <c r="AC49" s="165"/>
      <c r="AD49" s="165"/>
      <c r="AE49" s="165"/>
      <c r="AF49" s="165"/>
      <c r="AG49" s="165"/>
      <c r="AH49" s="165"/>
      <c r="AI49" s="165"/>
      <c r="AJ49" s="165"/>
      <c r="AK49" s="165"/>
      <c r="AL49" s="165"/>
      <c r="AM49" s="166"/>
      <c r="AN49" s="167"/>
      <c r="AO49" s="167"/>
      <c r="AP49" s="167"/>
      <c r="AQ49" s="167"/>
      <c r="AR49" s="167"/>
      <c r="AS49" s="167"/>
      <c r="AT49" s="167"/>
      <c r="AU49" s="167"/>
      <c r="AV49" s="167"/>
      <c r="AW49" s="167"/>
      <c r="AX49" s="167"/>
      <c r="AY49" s="167"/>
      <c r="AZ49" s="167"/>
      <c r="BA49" s="167"/>
      <c r="BB49" s="167"/>
      <c r="BC49" s="167"/>
      <c r="BD49" s="167"/>
    </row>
    <row r="50" spans="1:56" s="64" customFormat="1" x14ac:dyDescent="0.2">
      <c r="A50" s="156" t="s">
        <v>20</v>
      </c>
      <c r="B50" s="142">
        <f t="shared" ref="B50:Q50" si="19">MINA(B9:B18)</f>
        <v>10.5</v>
      </c>
      <c r="C50" s="142">
        <f t="shared" si="19"/>
        <v>16</v>
      </c>
      <c r="D50" s="142">
        <f t="shared" si="19"/>
        <v>-0.1</v>
      </c>
      <c r="E50" s="142">
        <f>MINA(E9:E18)</f>
        <v>10.6</v>
      </c>
      <c r="F50" s="142">
        <f t="shared" si="19"/>
        <v>-1.3</v>
      </c>
      <c r="G50" s="142">
        <f t="shared" si="19"/>
        <v>4</v>
      </c>
      <c r="H50" s="142">
        <f t="shared" si="19"/>
        <v>3</v>
      </c>
      <c r="I50" s="142">
        <f t="shared" si="19"/>
        <v>3.9</v>
      </c>
      <c r="J50" s="142">
        <f t="shared" si="19"/>
        <v>1.9</v>
      </c>
      <c r="K50" s="142">
        <f t="shared" si="19"/>
        <v>-8.6</v>
      </c>
      <c r="L50" s="142">
        <f t="shared" si="19"/>
        <v>19</v>
      </c>
      <c r="M50" s="142">
        <f t="shared" si="19"/>
        <v>29</v>
      </c>
      <c r="N50" s="142">
        <f t="shared" si="19"/>
        <v>7</v>
      </c>
      <c r="O50" s="142">
        <f t="shared" si="19"/>
        <v>852.8</v>
      </c>
      <c r="P50" s="142">
        <f t="shared" si="19"/>
        <v>854.5</v>
      </c>
      <c r="Q50" s="142">
        <f t="shared" si="19"/>
        <v>850</v>
      </c>
      <c r="R50" s="142">
        <f t="shared" si="12"/>
        <v>4.5</v>
      </c>
      <c r="S50" s="142">
        <f t="shared" ref="S50:AB50" si="20">MINA(S9:S18)</f>
        <v>1000.2</v>
      </c>
      <c r="T50" s="142">
        <f t="shared" si="20"/>
        <v>1004.3</v>
      </c>
      <c r="U50" s="142">
        <f t="shared" si="20"/>
        <v>996.6</v>
      </c>
      <c r="V50" s="142">
        <f t="shared" si="20"/>
        <v>6.7000000000000455</v>
      </c>
      <c r="W50" s="142">
        <f t="shared" si="20"/>
        <v>1</v>
      </c>
      <c r="X50" s="142">
        <f t="shared" si="20"/>
        <v>10</v>
      </c>
      <c r="Y50" s="142">
        <f t="shared" si="20"/>
        <v>2</v>
      </c>
      <c r="Z50" s="142">
        <f>MINA(Z9:Z18)</f>
        <v>2</v>
      </c>
      <c r="AA50" s="142">
        <f t="shared" si="20"/>
        <v>0</v>
      </c>
      <c r="AB50" s="142">
        <f t="shared" si="20"/>
        <v>3.69</v>
      </c>
      <c r="AC50" s="165"/>
      <c r="AD50" s="165"/>
      <c r="AE50" s="165"/>
      <c r="AF50" s="165"/>
      <c r="AG50" s="165"/>
      <c r="AH50" s="165"/>
      <c r="AI50" s="165"/>
      <c r="AJ50" s="165"/>
      <c r="AK50" s="165"/>
      <c r="AL50" s="165"/>
      <c r="AM50" s="166"/>
      <c r="AN50" s="167"/>
      <c r="AO50" s="167"/>
      <c r="AP50" s="167"/>
      <c r="AQ50" s="167"/>
      <c r="AR50" s="167"/>
      <c r="AS50" s="167"/>
      <c r="AT50" s="167"/>
      <c r="AU50" s="167"/>
      <c r="AV50" s="167"/>
      <c r="AW50" s="167"/>
      <c r="AX50" s="167"/>
      <c r="AY50" s="167"/>
      <c r="AZ50" s="167"/>
      <c r="BA50" s="167"/>
      <c r="BB50" s="167"/>
      <c r="BC50" s="167"/>
      <c r="BD50" s="167"/>
    </row>
    <row r="51" spans="1:56" x14ac:dyDescent="0.2">
      <c r="A51" s="20"/>
      <c r="B51" s="6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4">
        <f t="shared" si="12"/>
        <v>0</v>
      </c>
      <c r="S51" s="6"/>
      <c r="T51" s="6"/>
      <c r="U51" s="6"/>
      <c r="V51" s="6"/>
      <c r="W51" s="6"/>
      <c r="X51" s="6"/>
      <c r="Y51" s="6"/>
      <c r="Z51" s="18"/>
      <c r="AA51" s="6"/>
      <c r="AB51" s="10"/>
      <c r="AC51" s="10"/>
      <c r="AD51" s="10"/>
      <c r="AE51" s="10"/>
      <c r="AF51" s="10"/>
      <c r="AG51" s="10"/>
      <c r="AH51" s="10"/>
      <c r="AI51" s="10"/>
      <c r="AJ51" s="10"/>
      <c r="AK51" s="10"/>
      <c r="AL51" s="10"/>
      <c r="AM51" s="5"/>
    </row>
    <row r="52" spans="1:56" s="68" customFormat="1" x14ac:dyDescent="0.2">
      <c r="A52" s="65" t="s">
        <v>31</v>
      </c>
      <c r="B52" s="66">
        <f t="shared" ref="B52:AB52" si="21">SUM(B19:B28)</f>
        <v>126.6</v>
      </c>
      <c r="C52" s="66">
        <f t="shared" si="21"/>
        <v>209.9</v>
      </c>
      <c r="D52" s="66">
        <f t="shared" si="21"/>
        <v>35.199999999999996</v>
      </c>
      <c r="E52" s="66">
        <f t="shared" si="21"/>
        <v>174.7</v>
      </c>
      <c r="F52" s="66">
        <f t="shared" si="21"/>
        <v>7.4</v>
      </c>
      <c r="G52" s="66">
        <f t="shared" si="21"/>
        <v>52.199999999999996</v>
      </c>
      <c r="H52" s="66">
        <f t="shared" si="21"/>
        <v>44.800000000000004</v>
      </c>
      <c r="I52" s="66">
        <f t="shared" si="21"/>
        <v>55.9</v>
      </c>
      <c r="J52" s="66">
        <f t="shared" si="21"/>
        <v>32.4</v>
      </c>
      <c r="K52" s="66">
        <f t="shared" si="21"/>
        <v>-44.899999999999991</v>
      </c>
      <c r="L52" s="66">
        <f t="shared" si="21"/>
        <v>322</v>
      </c>
      <c r="M52" s="66">
        <f t="shared" si="21"/>
        <v>560</v>
      </c>
      <c r="N52" s="66">
        <f t="shared" si="21"/>
        <v>173</v>
      </c>
      <c r="O52" s="66">
        <f t="shared" si="21"/>
        <v>8619.4</v>
      </c>
      <c r="P52" s="66">
        <f t="shared" si="21"/>
        <v>8655.2999999999993</v>
      </c>
      <c r="Q52" s="66">
        <f t="shared" si="21"/>
        <v>8585.9</v>
      </c>
      <c r="R52" s="66">
        <f t="shared" si="21"/>
        <v>69.399999999999864</v>
      </c>
      <c r="S52" s="66">
        <f t="shared" si="21"/>
        <v>10128.200000000001</v>
      </c>
      <c r="T52" s="66">
        <f t="shared" si="21"/>
        <v>10186</v>
      </c>
      <c r="U52" s="66">
        <f t="shared" si="21"/>
        <v>10067.200000000001</v>
      </c>
      <c r="V52" s="66">
        <f t="shared" si="21"/>
        <v>118.80000000000007</v>
      </c>
      <c r="W52" s="66">
        <f t="shared" si="21"/>
        <v>13</v>
      </c>
      <c r="X52" s="66">
        <f t="shared" si="21"/>
        <v>100</v>
      </c>
      <c r="Y52" s="66">
        <f t="shared" si="21"/>
        <v>20</v>
      </c>
      <c r="Z52" s="66">
        <f>SUM(Z19:Z28)</f>
        <v>101.60000000000001</v>
      </c>
      <c r="AA52" s="66">
        <f t="shared" si="21"/>
        <v>0</v>
      </c>
      <c r="AB52" s="66">
        <f t="shared" si="21"/>
        <v>61.779999999999994</v>
      </c>
      <c r="AC52" s="82"/>
      <c r="AD52" s="82"/>
      <c r="AE52" s="82"/>
      <c r="AF52" s="82"/>
      <c r="AG52" s="82"/>
      <c r="AH52" s="82"/>
      <c r="AI52" s="82"/>
      <c r="AJ52" s="82"/>
      <c r="AK52" s="82"/>
      <c r="AL52" s="82"/>
      <c r="AM52" s="67"/>
    </row>
    <row r="53" spans="1:56" s="68" customFormat="1" x14ac:dyDescent="0.2">
      <c r="A53" s="65" t="s">
        <v>32</v>
      </c>
      <c r="B53" s="66">
        <f t="shared" ref="B53:AB53" si="22">AVERAGEA(B19:B28)</f>
        <v>12.66</v>
      </c>
      <c r="C53" s="66">
        <f t="shared" si="22"/>
        <v>20.990000000000002</v>
      </c>
      <c r="D53" s="66">
        <f t="shared" si="22"/>
        <v>3.5199999999999996</v>
      </c>
      <c r="E53" s="66">
        <f t="shared" si="22"/>
        <v>17.47</v>
      </c>
      <c r="F53" s="66">
        <f t="shared" si="22"/>
        <v>0.74</v>
      </c>
      <c r="G53" s="66">
        <f t="shared" si="22"/>
        <v>5.22</v>
      </c>
      <c r="H53" s="66">
        <f t="shared" si="22"/>
        <v>4.4800000000000004</v>
      </c>
      <c r="I53" s="66">
        <f t="shared" si="22"/>
        <v>5.59</v>
      </c>
      <c r="J53" s="66">
        <f t="shared" si="22"/>
        <v>3.2399999999999998</v>
      </c>
      <c r="K53" s="66">
        <f t="shared" si="22"/>
        <v>-4.4899999999999993</v>
      </c>
      <c r="L53" s="66">
        <f t="shared" si="22"/>
        <v>32.200000000000003</v>
      </c>
      <c r="M53" s="66">
        <f t="shared" si="22"/>
        <v>56</v>
      </c>
      <c r="N53" s="66">
        <f t="shared" si="22"/>
        <v>17.3</v>
      </c>
      <c r="O53" s="66">
        <f t="shared" si="22"/>
        <v>861.93999999999994</v>
      </c>
      <c r="P53" s="66">
        <f t="shared" si="22"/>
        <v>865.53</v>
      </c>
      <c r="Q53" s="66">
        <f t="shared" si="22"/>
        <v>858.58999999999992</v>
      </c>
      <c r="R53" s="66">
        <f t="shared" si="22"/>
        <v>6.9399999999999862</v>
      </c>
      <c r="S53" s="66">
        <f t="shared" si="22"/>
        <v>1012.82</v>
      </c>
      <c r="T53" s="66">
        <f t="shared" si="22"/>
        <v>1018.6</v>
      </c>
      <c r="U53" s="66">
        <f t="shared" si="22"/>
        <v>1006.72</v>
      </c>
      <c r="V53" s="66">
        <f t="shared" si="22"/>
        <v>11.880000000000006</v>
      </c>
      <c r="W53" s="66">
        <f t="shared" si="22"/>
        <v>1.8571428571428572</v>
      </c>
      <c r="X53" s="66">
        <f t="shared" si="22"/>
        <v>10</v>
      </c>
      <c r="Y53" s="66">
        <f t="shared" si="22"/>
        <v>2</v>
      </c>
      <c r="Z53" s="66">
        <f>AVERAGEA(Z19:Z28)</f>
        <v>10.16</v>
      </c>
      <c r="AA53" s="66">
        <f t="shared" si="22"/>
        <v>0</v>
      </c>
      <c r="AB53" s="66">
        <f t="shared" si="22"/>
        <v>6.177999999999999</v>
      </c>
      <c r="AC53" s="82"/>
      <c r="AD53" s="82"/>
      <c r="AE53" s="82"/>
      <c r="AF53" s="82"/>
      <c r="AG53" s="82"/>
      <c r="AH53" s="82"/>
      <c r="AI53" s="82"/>
      <c r="AJ53" s="82"/>
      <c r="AK53" s="82"/>
      <c r="AL53" s="82"/>
      <c r="AM53" s="67"/>
    </row>
    <row r="54" spans="1:56" s="68" customFormat="1" x14ac:dyDescent="0.2">
      <c r="A54" s="65" t="s">
        <v>19</v>
      </c>
      <c r="B54" s="66">
        <f t="shared" ref="B54:AB54" si="23">MAXA(B19:B28)</f>
        <v>18.100000000000001</v>
      </c>
      <c r="C54" s="66">
        <f t="shared" si="23"/>
        <v>27.2</v>
      </c>
      <c r="D54" s="66">
        <f t="shared" si="23"/>
        <v>9</v>
      </c>
      <c r="E54" s="66">
        <f t="shared" si="23"/>
        <v>25.2</v>
      </c>
      <c r="F54" s="66">
        <f t="shared" si="23"/>
        <v>4.5</v>
      </c>
      <c r="G54" s="66">
        <f t="shared" si="23"/>
        <v>8</v>
      </c>
      <c r="H54" s="66">
        <f t="shared" si="23"/>
        <v>6.3</v>
      </c>
      <c r="I54" s="66">
        <f t="shared" si="23"/>
        <v>7.1</v>
      </c>
      <c r="J54" s="66">
        <f t="shared" si="23"/>
        <v>5.4</v>
      </c>
      <c r="K54" s="66">
        <f t="shared" si="23"/>
        <v>-0.3</v>
      </c>
      <c r="L54" s="66">
        <f t="shared" si="23"/>
        <v>55</v>
      </c>
      <c r="M54" s="66">
        <f>MAXA(M19:M28)</f>
        <v>89</v>
      </c>
      <c r="N54" s="66">
        <f t="shared" si="23"/>
        <v>37</v>
      </c>
      <c r="O54" s="66">
        <f t="shared" si="23"/>
        <v>871</v>
      </c>
      <c r="P54" s="66">
        <f t="shared" si="23"/>
        <v>873</v>
      </c>
      <c r="Q54" s="66">
        <f t="shared" si="23"/>
        <v>869.3</v>
      </c>
      <c r="R54" s="66">
        <f t="shared" si="23"/>
        <v>10.200000000000045</v>
      </c>
      <c r="S54" s="66">
        <f t="shared" si="23"/>
        <v>1026.0999999999999</v>
      </c>
      <c r="T54" s="66">
        <f t="shared" si="23"/>
        <v>1030.5</v>
      </c>
      <c r="U54" s="66">
        <f t="shared" si="23"/>
        <v>1022.9</v>
      </c>
      <c r="V54" s="66">
        <f t="shared" si="23"/>
        <v>18.200000000000045</v>
      </c>
      <c r="W54" s="66">
        <f t="shared" si="23"/>
        <v>6</v>
      </c>
      <c r="X54" s="66">
        <f t="shared" si="23"/>
        <v>10</v>
      </c>
      <c r="Y54" s="66">
        <f t="shared" si="23"/>
        <v>2</v>
      </c>
      <c r="Z54" s="66">
        <f>MAXA(Z19:Z28)</f>
        <v>10.5</v>
      </c>
      <c r="AA54" s="66">
        <f t="shared" si="23"/>
        <v>0</v>
      </c>
      <c r="AB54" s="66">
        <f t="shared" si="23"/>
        <v>9.19</v>
      </c>
      <c r="AC54" s="82"/>
      <c r="AD54" s="82"/>
      <c r="AE54" s="82"/>
      <c r="AF54" s="82"/>
      <c r="AG54" s="82"/>
      <c r="AH54" s="82"/>
      <c r="AI54" s="82"/>
      <c r="AJ54" s="82"/>
      <c r="AK54" s="82"/>
      <c r="AL54" s="82"/>
      <c r="AM54" s="67"/>
    </row>
    <row r="55" spans="1:56" s="68" customFormat="1" x14ac:dyDescent="0.2">
      <c r="A55" s="65" t="s">
        <v>20</v>
      </c>
      <c r="B55" s="66">
        <f t="shared" ref="B55:AB55" si="24">MINA(B19:B28)</f>
        <v>8.3000000000000007</v>
      </c>
      <c r="C55" s="66">
        <f t="shared" si="24"/>
        <v>14.2</v>
      </c>
      <c r="D55" s="66">
        <f t="shared" si="24"/>
        <v>-1.6</v>
      </c>
      <c r="E55" s="66">
        <f t="shared" si="24"/>
        <v>9.1999999999999993</v>
      </c>
      <c r="F55" s="66">
        <f t="shared" si="24"/>
        <v>-4.8</v>
      </c>
      <c r="G55" s="66">
        <f t="shared" si="24"/>
        <v>1.9</v>
      </c>
      <c r="H55" s="66">
        <f t="shared" si="24"/>
        <v>2.5</v>
      </c>
      <c r="I55" s="66">
        <f t="shared" si="24"/>
        <v>3.3</v>
      </c>
      <c r="J55" s="66">
        <f t="shared" si="24"/>
        <v>1.6</v>
      </c>
      <c r="K55" s="66">
        <f t="shared" si="24"/>
        <v>-10.9</v>
      </c>
      <c r="L55" s="66">
        <f t="shared" si="24"/>
        <v>19</v>
      </c>
      <c r="M55" s="66">
        <f t="shared" si="24"/>
        <v>29</v>
      </c>
      <c r="N55" s="66">
        <f t="shared" si="24"/>
        <v>7</v>
      </c>
      <c r="O55" s="66">
        <f t="shared" si="24"/>
        <v>856.7</v>
      </c>
      <c r="P55" s="66">
        <f t="shared" si="24"/>
        <v>858.9</v>
      </c>
      <c r="Q55" s="66">
        <f t="shared" si="24"/>
        <v>852.7</v>
      </c>
      <c r="R55" s="66">
        <f t="shared" si="24"/>
        <v>3.7000000000000455</v>
      </c>
      <c r="S55" s="66">
        <f t="shared" si="24"/>
        <v>1003.4</v>
      </c>
      <c r="T55" s="66">
        <f t="shared" si="24"/>
        <v>1007.4</v>
      </c>
      <c r="U55" s="66">
        <f t="shared" si="24"/>
        <v>998.4</v>
      </c>
      <c r="V55" s="66">
        <f t="shared" si="24"/>
        <v>7.6000000000000227</v>
      </c>
      <c r="W55" s="66">
        <f t="shared" si="24"/>
        <v>1</v>
      </c>
      <c r="X55" s="66">
        <f t="shared" si="24"/>
        <v>10</v>
      </c>
      <c r="Y55" s="66">
        <f t="shared" si="24"/>
        <v>2</v>
      </c>
      <c r="Z55" s="66">
        <f>MINA(Z19:Z28)</f>
        <v>8.6</v>
      </c>
      <c r="AA55" s="66">
        <f t="shared" si="24"/>
        <v>0</v>
      </c>
      <c r="AB55" s="66">
        <f t="shared" si="24"/>
        <v>3.73</v>
      </c>
      <c r="AC55" s="82"/>
      <c r="AD55" s="82"/>
      <c r="AE55" s="82"/>
      <c r="AF55" s="82"/>
      <c r="AG55" s="82"/>
      <c r="AH55" s="82"/>
      <c r="AI55" s="82"/>
      <c r="AJ55" s="82"/>
      <c r="AK55" s="82"/>
      <c r="AL55" s="82"/>
      <c r="AM55" s="67"/>
    </row>
    <row r="56" spans="1:56" x14ac:dyDescent="0.2">
      <c r="A56" s="20"/>
      <c r="B56" s="6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11"/>
      <c r="AA56" s="6"/>
      <c r="AB56" s="9"/>
      <c r="AC56" s="9"/>
      <c r="AD56" s="9"/>
      <c r="AE56" s="9"/>
      <c r="AF56" s="9"/>
      <c r="AG56" s="9"/>
      <c r="AH56" s="9"/>
      <c r="AI56" s="9"/>
      <c r="AJ56" s="9"/>
      <c r="AK56" s="9"/>
      <c r="AL56" s="9"/>
      <c r="AM56" s="5"/>
    </row>
    <row r="57" spans="1:56" s="71" customFormat="1" x14ac:dyDescent="0.2">
      <c r="A57" s="72" t="s">
        <v>31</v>
      </c>
      <c r="B57" s="69">
        <f t="shared" ref="B57:AB57" si="25">SUM(B29:B39)</f>
        <v>174.70000000000002</v>
      </c>
      <c r="C57" s="69">
        <f t="shared" si="25"/>
        <v>276.2</v>
      </c>
      <c r="D57" s="69">
        <f t="shared" si="25"/>
        <v>67.900000000000006</v>
      </c>
      <c r="E57" s="69">
        <f t="shared" si="25"/>
        <v>208.29999999999998</v>
      </c>
      <c r="F57" s="69">
        <f t="shared" si="25"/>
        <v>37.299999999999997</v>
      </c>
      <c r="G57" s="69">
        <f t="shared" si="25"/>
        <v>71.900000000000006</v>
      </c>
      <c r="H57" s="69">
        <f t="shared" si="25"/>
        <v>45.599999999999994</v>
      </c>
      <c r="I57" s="69">
        <f t="shared" si="25"/>
        <v>58</v>
      </c>
      <c r="J57" s="69">
        <f t="shared" si="25"/>
        <v>33</v>
      </c>
      <c r="K57" s="69">
        <f t="shared" si="25"/>
        <v>-54</v>
      </c>
      <c r="L57" s="69">
        <f t="shared" si="25"/>
        <v>263</v>
      </c>
      <c r="M57" s="69">
        <f t="shared" si="25"/>
        <v>455</v>
      </c>
      <c r="N57" s="69">
        <f t="shared" si="25"/>
        <v>138</v>
      </c>
      <c r="O57" s="69">
        <f t="shared" si="25"/>
        <v>9478.6000000000022</v>
      </c>
      <c r="P57" s="69">
        <f t="shared" si="25"/>
        <v>9509.3000000000011</v>
      </c>
      <c r="Q57" s="69">
        <f t="shared" si="25"/>
        <v>9445.4</v>
      </c>
      <c r="R57" s="69">
        <f t="shared" si="25"/>
        <v>63.899999999999977</v>
      </c>
      <c r="S57" s="69">
        <f t="shared" si="25"/>
        <v>11117.800000000001</v>
      </c>
      <c r="T57" s="69">
        <f t="shared" si="25"/>
        <v>11176.100000000002</v>
      </c>
      <c r="U57" s="69">
        <f t="shared" si="25"/>
        <v>11054.9</v>
      </c>
      <c r="V57" s="69">
        <f t="shared" si="25"/>
        <v>121.20000000000005</v>
      </c>
      <c r="W57" s="69">
        <f t="shared" si="25"/>
        <v>16</v>
      </c>
      <c r="X57" s="69">
        <f t="shared" si="25"/>
        <v>110</v>
      </c>
      <c r="Y57" s="69">
        <f t="shared" si="25"/>
        <v>22</v>
      </c>
      <c r="Z57" s="69">
        <f>SUM(Z29:Z39)</f>
        <v>105.70000000000002</v>
      </c>
      <c r="AA57" s="69">
        <f t="shared" si="25"/>
        <v>0</v>
      </c>
      <c r="AB57" s="69">
        <f t="shared" si="25"/>
        <v>80.91</v>
      </c>
      <c r="AC57" s="83"/>
      <c r="AD57" s="83"/>
      <c r="AE57" s="83"/>
      <c r="AF57" s="83"/>
      <c r="AG57" s="83"/>
      <c r="AH57" s="83"/>
      <c r="AI57" s="83"/>
      <c r="AJ57" s="83"/>
      <c r="AK57" s="83"/>
      <c r="AL57" s="83"/>
      <c r="AM57" s="70"/>
    </row>
    <row r="58" spans="1:56" s="71" customFormat="1" x14ac:dyDescent="0.2">
      <c r="A58" s="72" t="s">
        <v>32</v>
      </c>
      <c r="B58" s="69">
        <f t="shared" ref="B58:AB58" si="26">AVERAGEA(B29:B39)</f>
        <v>15.881818181818183</v>
      </c>
      <c r="C58" s="69">
        <f t="shared" si="26"/>
        <v>25.109090909090909</v>
      </c>
      <c r="D58" s="69">
        <f t="shared" si="26"/>
        <v>6.1727272727272728</v>
      </c>
      <c r="E58" s="69">
        <f t="shared" si="26"/>
        <v>18.936363636363634</v>
      </c>
      <c r="F58" s="69">
        <f t="shared" si="26"/>
        <v>3.3909090909090907</v>
      </c>
      <c r="G58" s="69">
        <f t="shared" si="26"/>
        <v>6.536363636363637</v>
      </c>
      <c r="H58" s="69">
        <f t="shared" si="26"/>
        <v>4.1454545454545446</v>
      </c>
      <c r="I58" s="69">
        <f t="shared" si="26"/>
        <v>5.2727272727272725</v>
      </c>
      <c r="J58" s="69">
        <f t="shared" si="26"/>
        <v>3</v>
      </c>
      <c r="K58" s="69">
        <f t="shared" si="26"/>
        <v>-4.9090909090909092</v>
      </c>
      <c r="L58" s="69">
        <f t="shared" si="26"/>
        <v>23.90909090909091</v>
      </c>
      <c r="M58" s="69">
        <f t="shared" si="26"/>
        <v>41.363636363636367</v>
      </c>
      <c r="N58" s="69">
        <f t="shared" si="26"/>
        <v>12.545454545454545</v>
      </c>
      <c r="O58" s="69">
        <f t="shared" si="26"/>
        <v>861.69090909090926</v>
      </c>
      <c r="P58" s="69">
        <f t="shared" si="26"/>
        <v>864.48181818181831</v>
      </c>
      <c r="Q58" s="69">
        <f t="shared" si="26"/>
        <v>858.67272727272723</v>
      </c>
      <c r="R58" s="69">
        <f t="shared" si="26"/>
        <v>5.8090909090909069</v>
      </c>
      <c r="S58" s="69">
        <f t="shared" si="26"/>
        <v>1010.7090909090911</v>
      </c>
      <c r="T58" s="69">
        <f t="shared" si="26"/>
        <v>1016.0090909090911</v>
      </c>
      <c r="U58" s="69">
        <f t="shared" si="26"/>
        <v>1004.9909090909091</v>
      </c>
      <c r="V58" s="69">
        <f t="shared" si="26"/>
        <v>11.018181818181823</v>
      </c>
      <c r="W58" s="69">
        <f t="shared" si="26"/>
        <v>2.6666666666666665</v>
      </c>
      <c r="X58" s="69">
        <f t="shared" si="26"/>
        <v>10</v>
      </c>
      <c r="Y58" s="69">
        <f t="shared" si="26"/>
        <v>2</v>
      </c>
      <c r="Z58" s="69">
        <f>AVERAGEA(Z29:Z39)</f>
        <v>9.6090909090909111</v>
      </c>
      <c r="AA58" s="69">
        <f t="shared" si="26"/>
        <v>0</v>
      </c>
      <c r="AB58" s="69">
        <f t="shared" si="26"/>
        <v>7.3554545454545455</v>
      </c>
      <c r="AC58" s="83"/>
      <c r="AD58" s="83"/>
      <c r="AE58" s="83"/>
      <c r="AF58" s="83"/>
      <c r="AG58" s="83"/>
      <c r="AH58" s="83"/>
      <c r="AI58" s="83"/>
      <c r="AJ58" s="83"/>
      <c r="AK58" s="83"/>
      <c r="AL58" s="83"/>
      <c r="AM58" s="70"/>
    </row>
    <row r="59" spans="1:56" s="71" customFormat="1" x14ac:dyDescent="0.2">
      <c r="A59" s="72" t="s">
        <v>19</v>
      </c>
      <c r="B59" s="69">
        <f t="shared" ref="B59:AB59" si="27">MAXA(B29:B39)</f>
        <v>23.6</v>
      </c>
      <c r="C59" s="69">
        <f t="shared" si="27"/>
        <v>32.6</v>
      </c>
      <c r="D59" s="69">
        <f t="shared" si="27"/>
        <v>13.8</v>
      </c>
      <c r="E59" s="69">
        <f t="shared" si="27"/>
        <v>23.5</v>
      </c>
      <c r="F59" s="69">
        <f t="shared" si="27"/>
        <v>9.3000000000000007</v>
      </c>
      <c r="G59" s="69">
        <f t="shared" si="27"/>
        <v>9.9</v>
      </c>
      <c r="H59" s="69">
        <f t="shared" si="27"/>
        <v>5.6</v>
      </c>
      <c r="I59" s="69">
        <f t="shared" si="27"/>
        <v>7.3</v>
      </c>
      <c r="J59" s="69">
        <f t="shared" si="27"/>
        <v>4.3</v>
      </c>
      <c r="K59" s="69">
        <f t="shared" si="27"/>
        <v>-1.2</v>
      </c>
      <c r="L59" s="69">
        <f t="shared" si="27"/>
        <v>32</v>
      </c>
      <c r="M59" s="69">
        <f t="shared" si="27"/>
        <v>56</v>
      </c>
      <c r="N59" s="69">
        <f t="shared" si="27"/>
        <v>20</v>
      </c>
      <c r="O59" s="69">
        <f t="shared" si="27"/>
        <v>867.8</v>
      </c>
      <c r="P59" s="69">
        <f t="shared" si="27"/>
        <v>870.3</v>
      </c>
      <c r="Q59" s="69">
        <f t="shared" si="27"/>
        <v>865.9</v>
      </c>
      <c r="R59" s="69">
        <f t="shared" si="27"/>
        <v>8.3999999999999773</v>
      </c>
      <c r="S59" s="69">
        <f t="shared" si="27"/>
        <v>1020.7</v>
      </c>
      <c r="T59" s="69">
        <f t="shared" si="27"/>
        <v>1026.3</v>
      </c>
      <c r="U59" s="69">
        <f t="shared" si="27"/>
        <v>1015.4</v>
      </c>
      <c r="V59" s="69">
        <f t="shared" si="27"/>
        <v>16</v>
      </c>
      <c r="W59" s="69">
        <f t="shared" si="27"/>
        <v>5</v>
      </c>
      <c r="X59" s="69">
        <f t="shared" si="27"/>
        <v>10</v>
      </c>
      <c r="Y59" s="69">
        <f t="shared" si="27"/>
        <v>2</v>
      </c>
      <c r="Z59" s="69">
        <f>MAXA(Z29:Z39)</f>
        <v>10.7</v>
      </c>
      <c r="AA59" s="69">
        <f t="shared" si="27"/>
        <v>0</v>
      </c>
      <c r="AB59" s="69">
        <f t="shared" si="27"/>
        <v>10.71</v>
      </c>
      <c r="AC59" s="83"/>
      <c r="AD59" s="83"/>
      <c r="AE59" s="83"/>
      <c r="AF59" s="83"/>
      <c r="AG59" s="83"/>
      <c r="AH59" s="83"/>
      <c r="AI59" s="83"/>
      <c r="AJ59" s="83"/>
      <c r="AK59" s="83"/>
      <c r="AL59" s="83"/>
      <c r="AM59" s="70"/>
    </row>
    <row r="60" spans="1:56" s="71" customFormat="1" x14ac:dyDescent="0.2">
      <c r="A60" s="72" t="s">
        <v>20</v>
      </c>
      <c r="B60" s="69">
        <f t="shared" ref="B60:AB60" si="28">MINA(B29:B39)</f>
        <v>9.6</v>
      </c>
      <c r="C60" s="69">
        <f t="shared" si="28"/>
        <v>18.399999999999999</v>
      </c>
      <c r="D60" s="69">
        <f t="shared" si="28"/>
        <v>0</v>
      </c>
      <c r="E60" s="69">
        <f t="shared" si="28"/>
        <v>14.1</v>
      </c>
      <c r="F60" s="69">
        <f t="shared" si="28"/>
        <v>-1.3</v>
      </c>
      <c r="G60" s="69">
        <f t="shared" si="28"/>
        <v>3.7</v>
      </c>
      <c r="H60" s="69">
        <f t="shared" si="28"/>
        <v>3.4</v>
      </c>
      <c r="I60" s="69">
        <f t="shared" si="28"/>
        <v>4.0999999999999996</v>
      </c>
      <c r="J60" s="69">
        <f t="shared" si="28"/>
        <v>1.9</v>
      </c>
      <c r="K60" s="69">
        <f t="shared" si="28"/>
        <v>-6.9</v>
      </c>
      <c r="L60" s="69">
        <f t="shared" si="28"/>
        <v>17</v>
      </c>
      <c r="M60" s="69">
        <f t="shared" si="28"/>
        <v>25</v>
      </c>
      <c r="N60" s="69">
        <f t="shared" si="28"/>
        <v>7</v>
      </c>
      <c r="O60" s="69">
        <f t="shared" si="28"/>
        <v>857.6</v>
      </c>
      <c r="P60" s="69">
        <f t="shared" si="28"/>
        <v>859.7</v>
      </c>
      <c r="Q60" s="69">
        <f t="shared" si="28"/>
        <v>853.9</v>
      </c>
      <c r="R60" s="69">
        <f t="shared" si="28"/>
        <v>4</v>
      </c>
      <c r="S60" s="69">
        <f t="shared" si="28"/>
        <v>1003.1</v>
      </c>
      <c r="T60" s="69">
        <f t="shared" si="28"/>
        <v>1007.3</v>
      </c>
      <c r="U60" s="69">
        <f t="shared" si="28"/>
        <v>998.3</v>
      </c>
      <c r="V60" s="69">
        <f t="shared" si="28"/>
        <v>6.5</v>
      </c>
      <c r="W60" s="69">
        <f t="shared" si="28"/>
        <v>1</v>
      </c>
      <c r="X60" s="69">
        <f t="shared" si="28"/>
        <v>10</v>
      </c>
      <c r="Y60" s="69">
        <f t="shared" si="28"/>
        <v>2</v>
      </c>
      <c r="Z60" s="69">
        <f>MINA(Z29:Z39)</f>
        <v>6.3</v>
      </c>
      <c r="AA60" s="69">
        <f t="shared" si="28"/>
        <v>0</v>
      </c>
      <c r="AB60" s="69">
        <f t="shared" si="28"/>
        <v>3.34</v>
      </c>
      <c r="AC60" s="83"/>
      <c r="AD60" s="83"/>
      <c r="AE60" s="83"/>
      <c r="AF60" s="83"/>
      <c r="AG60" s="83"/>
      <c r="AH60" s="83"/>
      <c r="AI60" s="83"/>
      <c r="AJ60" s="83"/>
      <c r="AK60" s="83"/>
      <c r="AL60" s="83"/>
      <c r="AM60" s="70"/>
    </row>
    <row r="61" spans="1:56" x14ac:dyDescent="0.2">
      <c r="Z61" s="19"/>
    </row>
    <row r="62" spans="1:56" x14ac:dyDescent="0.2">
      <c r="Z62" s="19"/>
    </row>
    <row r="63" spans="1:56" x14ac:dyDescent="0.2">
      <c r="A63" s="304" t="s">
        <v>78</v>
      </c>
      <c r="B63" s="304"/>
      <c r="C63" s="304"/>
      <c r="D63" s="304"/>
      <c r="E63" s="304"/>
      <c r="F63" s="304"/>
      <c r="G63" s="49">
        <v>38.5</v>
      </c>
      <c r="H63" s="1" t="s">
        <v>48</v>
      </c>
    </row>
    <row r="66" spans="1:5" x14ac:dyDescent="0.2">
      <c r="A66" s="63"/>
      <c r="B66" s="314" t="s">
        <v>44</v>
      </c>
      <c r="C66" s="314"/>
      <c r="D66" s="314"/>
      <c r="E66" s="314"/>
    </row>
    <row r="68" spans="1:5" x14ac:dyDescent="0.2">
      <c r="A68" s="64"/>
      <c r="B68" s="314" t="s">
        <v>45</v>
      </c>
      <c r="C68" s="314"/>
      <c r="D68" s="314"/>
      <c r="E68" s="314"/>
    </row>
    <row r="70" spans="1:5" x14ac:dyDescent="0.2">
      <c r="A70" s="68"/>
      <c r="B70" s="314" t="s">
        <v>46</v>
      </c>
      <c r="C70" s="314"/>
      <c r="D70" s="314"/>
      <c r="E70" s="314"/>
    </row>
    <row r="72" spans="1:5" x14ac:dyDescent="0.2">
      <c r="A72" s="71"/>
      <c r="B72" s="314" t="s">
        <v>47</v>
      </c>
      <c r="C72" s="314"/>
      <c r="D72" s="314"/>
      <c r="E72" s="314"/>
    </row>
  </sheetData>
  <mergeCells count="15">
    <mergeCell ref="B68:E68"/>
    <mergeCell ref="B70:E70"/>
    <mergeCell ref="B72:E72"/>
    <mergeCell ref="AC6:AK6"/>
    <mergeCell ref="AY7:AZ7"/>
    <mergeCell ref="BC7:BD7"/>
    <mergeCell ref="A63:F63"/>
    <mergeCell ref="B66:E66"/>
    <mergeCell ref="A1:BA1"/>
    <mergeCell ref="A2:BA2"/>
    <mergeCell ref="A3:BA3"/>
    <mergeCell ref="A4:BA4"/>
    <mergeCell ref="D5:I5"/>
    <mergeCell ref="AC5:AL5"/>
    <mergeCell ref="BA7:BB7"/>
  </mergeCells>
  <printOptions horizontalCentered="1"/>
  <pageMargins left="0.19685039370078741" right="0.19685039370078741" top="0.19685039370078741" bottom="0.19685039370078741" header="0" footer="0"/>
  <pageSetup scale="55" orientation="landscape" horizontalDpi="120" verticalDpi="144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Vertical="1" syncRef="A20" transitionEvaluation="1" codeName="Hoja3"/>
  <dimension ref="A1:BH72"/>
  <sheetViews>
    <sheetView topLeftCell="A4" workbookViewId="0">
      <pane ySplit="4" topLeftCell="A20" activePane="bottomLeft" state="frozen"/>
      <selection activeCell="I60" sqref="I60"/>
      <selection pane="bottomLeft" activeCell="I60" sqref="I60"/>
    </sheetView>
  </sheetViews>
  <sheetFormatPr baseColWidth="10" defaultColWidth="9.625" defaultRowHeight="12.75" x14ac:dyDescent="0.2"/>
  <cols>
    <col min="1" max="1" width="6.625" style="1" customWidth="1"/>
    <col min="2" max="2" width="7.875" style="1" customWidth="1"/>
    <col min="3" max="3" width="5.375" style="1" customWidth="1"/>
    <col min="4" max="4" width="5.75" style="1" customWidth="1"/>
    <col min="5" max="5" width="6.75" style="1" customWidth="1"/>
    <col min="6" max="6" width="7.5" style="1" customWidth="1"/>
    <col min="7" max="7" width="7.625" style="1" customWidth="1"/>
    <col min="8" max="8" width="7.875" style="1" customWidth="1"/>
    <col min="9" max="9" width="7.625" style="1" customWidth="1"/>
    <col min="10" max="10" width="8.125" style="1" customWidth="1"/>
    <col min="11" max="11" width="7.75" style="1" customWidth="1"/>
    <col min="12" max="13" width="8.125" style="1" customWidth="1"/>
    <col min="14" max="14" width="7.75" style="1" customWidth="1"/>
    <col min="15" max="17" width="8.25" style="1" bestFit="1" customWidth="1"/>
    <col min="18" max="18" width="6.75" style="1" customWidth="1"/>
    <col min="19" max="21" width="8.25" style="1" bestFit="1" customWidth="1"/>
    <col min="22" max="22" width="6.875" style="1" customWidth="1"/>
    <col min="23" max="23" width="5.625" style="1" customWidth="1"/>
    <col min="24" max="24" width="6.375" style="1" customWidth="1"/>
    <col min="25" max="25" width="5.75" style="1" customWidth="1"/>
    <col min="26" max="26" width="9.125" style="1" customWidth="1"/>
    <col min="27" max="27" width="6" style="1" customWidth="1"/>
    <col min="28" max="28" width="7.5" style="1" customWidth="1"/>
    <col min="29" max="38" width="6.625" style="1" customWidth="1"/>
    <col min="39" max="39" width="6.5" style="1" customWidth="1"/>
    <col min="40" max="40" width="5.25" style="1" customWidth="1"/>
    <col min="41" max="41" width="6.375" style="1" customWidth="1"/>
    <col min="42" max="42" width="10.125" style="1" customWidth="1"/>
    <col min="43" max="43" width="7.5" style="1" customWidth="1"/>
    <col min="44" max="44" width="6.125" style="1" customWidth="1"/>
    <col min="45" max="45" width="8.625" style="1" customWidth="1"/>
    <col min="46" max="46" width="5.75" style="1" customWidth="1"/>
    <col min="47" max="47" width="9.375" style="1" customWidth="1"/>
    <col min="48" max="48" width="6.125" style="1" customWidth="1"/>
    <col min="49" max="49" width="9.125" style="1" customWidth="1"/>
    <col min="50" max="50" width="5" style="1" customWidth="1"/>
    <col min="51" max="51" width="5.125" style="1" customWidth="1"/>
    <col min="52" max="52" width="3.125" style="1" customWidth="1"/>
    <col min="53" max="53" width="5" style="1" customWidth="1"/>
    <col min="54" max="54" width="10.75" style="1" bestFit="1" customWidth="1"/>
    <col min="55" max="55" width="9.625" style="1"/>
    <col min="56" max="56" width="5.875" style="1" customWidth="1"/>
    <col min="57" max="16384" width="9.625" style="1"/>
  </cols>
  <sheetData>
    <row r="1" spans="1:60" x14ac:dyDescent="0.2">
      <c r="A1" s="306" t="s">
        <v>0</v>
      </c>
      <c r="B1" s="306"/>
      <c r="C1" s="306"/>
      <c r="D1" s="306"/>
      <c r="E1" s="306"/>
      <c r="F1" s="306"/>
      <c r="G1" s="306"/>
      <c r="H1" s="306"/>
      <c r="I1" s="306"/>
      <c r="J1" s="306"/>
      <c r="K1" s="306"/>
      <c r="L1" s="306"/>
      <c r="M1" s="306"/>
      <c r="N1" s="306"/>
      <c r="O1" s="306"/>
      <c r="P1" s="306"/>
      <c r="Q1" s="306"/>
      <c r="R1" s="306"/>
      <c r="S1" s="306"/>
      <c r="T1" s="306"/>
      <c r="U1" s="306"/>
      <c r="V1" s="306"/>
      <c r="W1" s="306"/>
      <c r="X1" s="306"/>
      <c r="Y1" s="306"/>
      <c r="Z1" s="306"/>
      <c r="AA1" s="306"/>
      <c r="AB1" s="306"/>
      <c r="AC1" s="306"/>
      <c r="AD1" s="306"/>
      <c r="AE1" s="306"/>
      <c r="AF1" s="306"/>
      <c r="AG1" s="306"/>
      <c r="AH1" s="306"/>
      <c r="AI1" s="306"/>
      <c r="AJ1" s="306"/>
      <c r="AK1" s="306"/>
      <c r="AL1" s="306"/>
      <c r="AM1" s="306"/>
      <c r="AN1" s="306"/>
      <c r="AO1" s="306"/>
      <c r="AP1" s="306"/>
      <c r="AQ1" s="306"/>
      <c r="AR1" s="306"/>
      <c r="AS1" s="306"/>
      <c r="AT1" s="306"/>
      <c r="AU1" s="306"/>
      <c r="AV1" s="306"/>
      <c r="AW1" s="306"/>
      <c r="AX1" s="306"/>
      <c r="AY1" s="306"/>
      <c r="AZ1" s="306"/>
      <c r="BA1" s="306"/>
    </row>
    <row r="2" spans="1:60" x14ac:dyDescent="0.2">
      <c r="A2" s="306" t="s">
        <v>1</v>
      </c>
      <c r="B2" s="306"/>
      <c r="C2" s="306"/>
      <c r="D2" s="306"/>
      <c r="E2" s="306"/>
      <c r="F2" s="306"/>
      <c r="G2" s="306"/>
      <c r="H2" s="306"/>
      <c r="I2" s="306"/>
      <c r="J2" s="306"/>
      <c r="K2" s="306"/>
      <c r="L2" s="306"/>
      <c r="M2" s="306"/>
      <c r="N2" s="306"/>
      <c r="O2" s="306"/>
      <c r="P2" s="306"/>
      <c r="Q2" s="306"/>
      <c r="R2" s="306"/>
      <c r="S2" s="306"/>
      <c r="T2" s="306"/>
      <c r="U2" s="306"/>
      <c r="V2" s="306"/>
      <c r="W2" s="306"/>
      <c r="X2" s="306"/>
      <c r="Y2" s="306"/>
      <c r="Z2" s="306"/>
      <c r="AA2" s="306"/>
      <c r="AB2" s="306"/>
      <c r="AC2" s="306"/>
      <c r="AD2" s="306"/>
      <c r="AE2" s="306"/>
      <c r="AF2" s="306"/>
      <c r="AG2" s="306"/>
      <c r="AH2" s="306"/>
      <c r="AI2" s="306"/>
      <c r="AJ2" s="306"/>
      <c r="AK2" s="306"/>
      <c r="AL2" s="306"/>
      <c r="AM2" s="306"/>
      <c r="AN2" s="306"/>
      <c r="AO2" s="306"/>
      <c r="AP2" s="306"/>
      <c r="AQ2" s="306"/>
      <c r="AR2" s="306"/>
      <c r="AS2" s="306"/>
      <c r="AT2" s="306"/>
      <c r="AU2" s="306"/>
      <c r="AV2" s="306"/>
      <c r="AW2" s="306"/>
      <c r="AX2" s="306"/>
      <c r="AY2" s="306"/>
      <c r="AZ2" s="306"/>
      <c r="BA2" s="306"/>
    </row>
    <row r="3" spans="1:60" x14ac:dyDescent="0.2">
      <c r="A3" s="306" t="s">
        <v>2</v>
      </c>
      <c r="B3" s="306"/>
      <c r="C3" s="306"/>
      <c r="D3" s="306"/>
      <c r="E3" s="306"/>
      <c r="F3" s="306"/>
      <c r="G3" s="306"/>
      <c r="H3" s="306"/>
      <c r="I3" s="306"/>
      <c r="J3" s="306"/>
      <c r="K3" s="306"/>
      <c r="L3" s="306"/>
      <c r="M3" s="306"/>
      <c r="N3" s="306"/>
      <c r="O3" s="306"/>
      <c r="P3" s="306"/>
      <c r="Q3" s="306"/>
      <c r="R3" s="306"/>
      <c r="S3" s="306"/>
      <c r="T3" s="306"/>
      <c r="U3" s="306"/>
      <c r="V3" s="306"/>
      <c r="W3" s="306"/>
      <c r="X3" s="306"/>
      <c r="Y3" s="306"/>
      <c r="Z3" s="306"/>
      <c r="AA3" s="306"/>
      <c r="AB3" s="306"/>
      <c r="AC3" s="306"/>
      <c r="AD3" s="306"/>
      <c r="AE3" s="306"/>
      <c r="AF3" s="306"/>
      <c r="AG3" s="306"/>
      <c r="AH3" s="306"/>
      <c r="AI3" s="306"/>
      <c r="AJ3" s="306"/>
      <c r="AK3" s="306"/>
      <c r="AL3" s="306"/>
      <c r="AM3" s="306"/>
      <c r="AN3" s="306"/>
      <c r="AO3" s="306"/>
      <c r="AP3" s="306"/>
      <c r="AQ3" s="306"/>
      <c r="AR3" s="306"/>
      <c r="AS3" s="306"/>
      <c r="AT3" s="306"/>
      <c r="AU3" s="306"/>
      <c r="AV3" s="306"/>
      <c r="AW3" s="306"/>
      <c r="AX3" s="306"/>
      <c r="AY3" s="306"/>
      <c r="AZ3" s="306"/>
      <c r="BA3" s="306"/>
    </row>
    <row r="4" spans="1:60" x14ac:dyDescent="0.2">
      <c r="A4" s="307" t="s">
        <v>3</v>
      </c>
      <c r="B4" s="307"/>
      <c r="C4" s="307"/>
      <c r="D4" s="307"/>
      <c r="E4" s="307"/>
      <c r="F4" s="307"/>
      <c r="G4" s="307"/>
      <c r="H4" s="307"/>
      <c r="I4" s="307"/>
      <c r="J4" s="307"/>
      <c r="K4" s="307"/>
      <c r="L4" s="307"/>
      <c r="M4" s="307"/>
      <c r="N4" s="307"/>
      <c r="O4" s="307"/>
      <c r="P4" s="307"/>
      <c r="Q4" s="307"/>
      <c r="R4" s="307"/>
      <c r="S4" s="307"/>
      <c r="T4" s="307"/>
      <c r="U4" s="307"/>
      <c r="V4" s="307"/>
      <c r="W4" s="307"/>
      <c r="X4" s="307"/>
      <c r="Y4" s="307"/>
      <c r="Z4" s="307"/>
      <c r="AA4" s="307"/>
      <c r="AB4" s="307"/>
      <c r="AC4" s="307"/>
      <c r="AD4" s="307"/>
      <c r="AE4" s="307"/>
      <c r="AF4" s="307"/>
      <c r="AG4" s="307"/>
      <c r="AH4" s="307"/>
      <c r="AI4" s="307"/>
      <c r="AJ4" s="307"/>
      <c r="AK4" s="307"/>
      <c r="AL4" s="307"/>
      <c r="AM4" s="307"/>
      <c r="AN4" s="307"/>
      <c r="AO4" s="307"/>
      <c r="AP4" s="307"/>
      <c r="AQ4" s="307"/>
      <c r="AR4" s="307"/>
      <c r="AS4" s="307"/>
      <c r="AT4" s="307"/>
      <c r="AU4" s="307"/>
      <c r="AV4" s="307"/>
      <c r="AW4" s="307"/>
      <c r="AX4" s="307"/>
      <c r="AY4" s="307"/>
      <c r="AZ4" s="307"/>
      <c r="BA4" s="307"/>
    </row>
    <row r="5" spans="1:60" x14ac:dyDescent="0.2">
      <c r="A5" s="22" t="s">
        <v>91</v>
      </c>
      <c r="B5" s="23">
        <v>2010</v>
      </c>
      <c r="C5" s="24"/>
      <c r="D5" s="308" t="s">
        <v>79</v>
      </c>
      <c r="E5" s="309"/>
      <c r="F5" s="309"/>
      <c r="G5" s="309"/>
      <c r="H5" s="309"/>
      <c r="I5" s="310"/>
      <c r="J5" s="24"/>
      <c r="K5" s="24"/>
      <c r="L5" s="24"/>
      <c r="M5" s="24"/>
      <c r="N5" s="24"/>
      <c r="O5" s="24"/>
      <c r="P5" s="24"/>
      <c r="Q5" s="24"/>
      <c r="R5" s="24"/>
      <c r="S5" s="24"/>
      <c r="T5" s="24"/>
      <c r="U5" s="24"/>
      <c r="V5" s="25"/>
      <c r="W5" s="25"/>
      <c r="X5" s="25"/>
      <c r="Y5" s="25"/>
      <c r="Z5" s="26" t="s">
        <v>90</v>
      </c>
      <c r="AA5" s="25">
        <v>2010</v>
      </c>
      <c r="AB5" s="25"/>
      <c r="AC5" s="311" t="s">
        <v>49</v>
      </c>
      <c r="AD5" s="311"/>
      <c r="AE5" s="311"/>
      <c r="AF5" s="311"/>
      <c r="AG5" s="311"/>
      <c r="AH5" s="311"/>
      <c r="AI5" s="311"/>
      <c r="AJ5" s="311"/>
      <c r="AK5" s="311"/>
      <c r="AL5" s="311"/>
      <c r="AM5" s="88"/>
      <c r="AN5" s="88"/>
      <c r="AO5" s="88"/>
      <c r="AP5" s="102"/>
      <c r="AQ5" s="89"/>
      <c r="AR5" s="110"/>
      <c r="AS5" s="102"/>
      <c r="AT5" s="101" t="s">
        <v>72</v>
      </c>
      <c r="AU5" s="101"/>
      <c r="AV5" s="101"/>
      <c r="AW5" s="101"/>
      <c r="AX5" s="90"/>
      <c r="AY5" s="91"/>
      <c r="AZ5" s="92"/>
      <c r="BA5" s="92"/>
      <c r="BB5" s="101" t="s">
        <v>38</v>
      </c>
      <c r="BC5" s="101"/>
      <c r="BD5" s="102"/>
    </row>
    <row r="6" spans="1:60" x14ac:dyDescent="0.2">
      <c r="A6" s="25"/>
      <c r="B6" s="27" t="s">
        <v>4</v>
      </c>
      <c r="C6" s="27"/>
      <c r="D6" s="27"/>
      <c r="E6" s="27"/>
      <c r="F6" s="27"/>
      <c r="G6" s="27"/>
      <c r="H6" s="27" t="s">
        <v>5</v>
      </c>
      <c r="I6" s="27"/>
      <c r="J6" s="27"/>
      <c r="K6" s="28"/>
      <c r="L6" s="27" t="s">
        <v>6</v>
      </c>
      <c r="M6" s="27"/>
      <c r="N6" s="27"/>
      <c r="O6" s="27" t="s">
        <v>7</v>
      </c>
      <c r="P6" s="27"/>
      <c r="Q6" s="27"/>
      <c r="R6" s="27"/>
      <c r="S6" s="27" t="s">
        <v>8</v>
      </c>
      <c r="T6" s="27"/>
      <c r="U6" s="27"/>
      <c r="V6" s="27"/>
      <c r="W6" s="25"/>
      <c r="X6" s="25"/>
      <c r="Y6" s="25"/>
      <c r="Z6" s="25"/>
      <c r="AA6" s="25"/>
      <c r="AB6" s="25"/>
      <c r="AC6" s="312" t="s">
        <v>58</v>
      </c>
      <c r="AD6" s="312"/>
      <c r="AE6" s="312"/>
      <c r="AF6" s="312"/>
      <c r="AG6" s="313"/>
      <c r="AH6" s="312"/>
      <c r="AI6" s="312"/>
      <c r="AJ6" s="312"/>
      <c r="AK6" s="312"/>
      <c r="AL6" s="85"/>
      <c r="AM6" s="100" t="s">
        <v>62</v>
      </c>
      <c r="AN6" s="101"/>
      <c r="AO6" s="101"/>
      <c r="AP6" s="102"/>
      <c r="AQ6" s="93" t="s">
        <v>67</v>
      </c>
      <c r="AR6" s="109" t="s">
        <v>68</v>
      </c>
      <c r="AS6" s="102"/>
      <c r="AT6" s="101"/>
      <c r="AU6" s="101"/>
      <c r="AV6" s="102"/>
      <c r="AW6" s="94" t="s">
        <v>73</v>
      </c>
      <c r="AX6" s="95"/>
      <c r="AY6" s="96"/>
      <c r="AZ6" s="96"/>
      <c r="BA6" s="97"/>
      <c r="BB6" s="103"/>
      <c r="BC6" s="104"/>
      <c r="BD6" s="105"/>
    </row>
    <row r="7" spans="1:60" x14ac:dyDescent="0.2">
      <c r="A7" s="29" t="s">
        <v>34</v>
      </c>
      <c r="B7" s="29" t="s">
        <v>9</v>
      </c>
      <c r="C7" s="29" t="s">
        <v>10</v>
      </c>
      <c r="D7" s="29" t="s">
        <v>11</v>
      </c>
      <c r="E7" s="29" t="s">
        <v>12</v>
      </c>
      <c r="F7" s="30" t="s">
        <v>13</v>
      </c>
      <c r="G7" s="29" t="s">
        <v>33</v>
      </c>
      <c r="H7" s="29" t="s">
        <v>14</v>
      </c>
      <c r="I7" s="29" t="s">
        <v>15</v>
      </c>
      <c r="J7" s="29" t="s">
        <v>16</v>
      </c>
      <c r="K7" s="29" t="s">
        <v>17</v>
      </c>
      <c r="L7" s="31" t="s">
        <v>18</v>
      </c>
      <c r="M7" s="31" t="s">
        <v>19</v>
      </c>
      <c r="N7" s="31" t="s">
        <v>20</v>
      </c>
      <c r="O7" s="29" t="s">
        <v>21</v>
      </c>
      <c r="P7" s="29" t="s">
        <v>22</v>
      </c>
      <c r="Q7" s="29" t="s">
        <v>23</v>
      </c>
      <c r="R7" s="29" t="s">
        <v>12</v>
      </c>
      <c r="S7" s="29" t="s">
        <v>24</v>
      </c>
      <c r="T7" s="29" t="s">
        <v>22</v>
      </c>
      <c r="U7" s="29" t="s">
        <v>23</v>
      </c>
      <c r="V7" s="29" t="s">
        <v>12</v>
      </c>
      <c r="W7" s="29" t="s">
        <v>25</v>
      </c>
      <c r="X7" s="29" t="s">
        <v>26</v>
      </c>
      <c r="Y7" s="29" t="s">
        <v>27</v>
      </c>
      <c r="Z7" s="29" t="s">
        <v>28</v>
      </c>
      <c r="AA7" s="29" t="s">
        <v>29</v>
      </c>
      <c r="AB7" s="29" t="s">
        <v>30</v>
      </c>
      <c r="AC7" s="32" t="s">
        <v>50</v>
      </c>
      <c r="AD7" s="32" t="s">
        <v>37</v>
      </c>
      <c r="AE7" s="74" t="s">
        <v>51</v>
      </c>
      <c r="AF7" s="32" t="s">
        <v>52</v>
      </c>
      <c r="AG7" s="79" t="s">
        <v>53</v>
      </c>
      <c r="AH7" s="80" t="s">
        <v>57</v>
      </c>
      <c r="AI7" s="77"/>
      <c r="AJ7" s="77" t="s">
        <v>59</v>
      </c>
      <c r="AK7" s="77" t="s">
        <v>60</v>
      </c>
      <c r="AL7" s="77" t="s">
        <v>61</v>
      </c>
      <c r="AM7" s="106" t="s">
        <v>63</v>
      </c>
      <c r="AN7" s="106" t="s">
        <v>64</v>
      </c>
      <c r="AO7" s="106" t="s">
        <v>65</v>
      </c>
      <c r="AP7" s="106" t="s">
        <v>66</v>
      </c>
      <c r="AQ7" s="106" t="s">
        <v>69</v>
      </c>
      <c r="AR7" s="106" t="s">
        <v>70</v>
      </c>
      <c r="AS7" s="106" t="s">
        <v>71</v>
      </c>
      <c r="AT7" s="98" t="s">
        <v>54</v>
      </c>
      <c r="AU7" s="98" t="s">
        <v>55</v>
      </c>
      <c r="AV7" s="99" t="s">
        <v>56</v>
      </c>
      <c r="AW7" s="107" t="s">
        <v>75</v>
      </c>
      <c r="AX7" s="108" t="s">
        <v>74</v>
      </c>
      <c r="AY7" s="302" t="s">
        <v>41</v>
      </c>
      <c r="AZ7" s="303"/>
      <c r="BA7" s="302" t="s">
        <v>40</v>
      </c>
      <c r="BB7" s="303"/>
      <c r="BC7" s="302" t="s">
        <v>39</v>
      </c>
      <c r="BD7" s="303"/>
      <c r="BG7" s="138"/>
      <c r="BH7" s="138"/>
    </row>
    <row r="8" spans="1:60" x14ac:dyDescent="0.2">
      <c r="A8" s="33"/>
      <c r="B8" s="34"/>
      <c r="C8" s="34"/>
      <c r="D8" s="35"/>
      <c r="E8" s="52"/>
      <c r="F8" s="36"/>
      <c r="G8" s="35"/>
      <c r="H8" s="34"/>
      <c r="I8" s="35"/>
      <c r="J8" s="35"/>
      <c r="K8" s="35"/>
      <c r="L8" s="35"/>
      <c r="M8" s="35"/>
      <c r="N8" s="34"/>
      <c r="O8" s="34"/>
      <c r="P8" s="34"/>
      <c r="Q8" s="35"/>
      <c r="R8" s="52"/>
      <c r="S8" s="35"/>
      <c r="T8" s="35"/>
      <c r="U8" s="35"/>
      <c r="V8" s="34"/>
      <c r="W8" s="35"/>
      <c r="X8" s="34"/>
      <c r="Y8" s="34"/>
      <c r="Z8" s="34"/>
      <c r="AA8" s="34"/>
      <c r="AB8" s="37"/>
      <c r="AC8" s="37"/>
      <c r="AD8" s="37"/>
      <c r="AE8" s="37"/>
      <c r="AF8" s="37"/>
      <c r="AG8" s="37"/>
      <c r="AH8" s="37"/>
      <c r="AI8" s="76" t="s">
        <v>76</v>
      </c>
      <c r="AJ8" s="37"/>
      <c r="AK8" s="37"/>
      <c r="AL8" s="37"/>
      <c r="AM8" s="38"/>
      <c r="AN8" s="37"/>
      <c r="AO8" s="37"/>
      <c r="AP8" s="37"/>
      <c r="AQ8" s="37"/>
      <c r="AR8" s="78"/>
      <c r="AS8" s="76"/>
      <c r="AT8" s="76"/>
      <c r="AU8" s="76"/>
      <c r="AV8" s="76"/>
      <c r="AW8" s="37"/>
      <c r="AX8" s="38"/>
      <c r="AY8" s="39" t="s">
        <v>43</v>
      </c>
      <c r="AZ8" s="39" t="s">
        <v>42</v>
      </c>
      <c r="BA8" s="40" t="s">
        <v>43</v>
      </c>
      <c r="BB8" s="39" t="s">
        <v>42</v>
      </c>
      <c r="BC8" s="41" t="s">
        <v>42</v>
      </c>
      <c r="BD8" s="41"/>
      <c r="BG8" s="138"/>
      <c r="BH8" s="138"/>
    </row>
    <row r="9" spans="1:60" x14ac:dyDescent="0.2">
      <c r="A9" s="50">
        <v>1</v>
      </c>
      <c r="B9" s="141">
        <v>22.4</v>
      </c>
      <c r="C9" s="51">
        <v>30.4</v>
      </c>
      <c r="D9" s="51">
        <v>18.2</v>
      </c>
      <c r="E9" s="52">
        <f t="shared" ref="E9:E39" si="0">C9-D9</f>
        <v>12.2</v>
      </c>
      <c r="F9" s="51">
        <v>15</v>
      </c>
      <c r="G9" s="51">
        <v>9.6999999999999993</v>
      </c>
      <c r="H9" s="51">
        <v>4.2</v>
      </c>
      <c r="I9" s="51">
        <v>5.6</v>
      </c>
      <c r="J9" s="51">
        <v>3.3</v>
      </c>
      <c r="K9" s="51">
        <v>-4.4000000000000004</v>
      </c>
      <c r="L9" s="53">
        <v>16</v>
      </c>
      <c r="M9" s="53">
        <v>24</v>
      </c>
      <c r="N9" s="53">
        <v>9</v>
      </c>
      <c r="O9" s="51">
        <v>854.9</v>
      </c>
      <c r="P9" s="51">
        <v>858.2</v>
      </c>
      <c r="Q9" s="51">
        <v>852.4</v>
      </c>
      <c r="R9" s="52">
        <f t="shared" ref="R9:R39" si="1">P9-Q9</f>
        <v>5.8000000000000682</v>
      </c>
      <c r="S9" s="51">
        <v>998.9</v>
      </c>
      <c r="T9" s="51">
        <v>1004</v>
      </c>
      <c r="U9" s="51">
        <v>994.9</v>
      </c>
      <c r="V9" s="52">
        <f t="shared" ref="V9:V39" si="2">T9-U9</f>
        <v>9.1000000000000227</v>
      </c>
      <c r="W9" s="53">
        <v>4</v>
      </c>
      <c r="X9" s="53">
        <v>10</v>
      </c>
      <c r="Y9" s="53">
        <v>2</v>
      </c>
      <c r="Z9" s="51">
        <v>5.3</v>
      </c>
      <c r="AA9" s="51">
        <v>0</v>
      </c>
      <c r="AB9" s="54">
        <v>16.170000000000002</v>
      </c>
      <c r="AC9" s="54"/>
      <c r="AD9" s="54"/>
      <c r="AE9" s="54"/>
      <c r="AF9" s="54"/>
      <c r="AG9" s="54"/>
      <c r="AH9" s="54"/>
      <c r="AI9" s="54"/>
      <c r="AJ9" s="120"/>
      <c r="AK9" s="54"/>
      <c r="AL9" s="54"/>
      <c r="AM9" s="16"/>
      <c r="AN9" s="16"/>
      <c r="AO9" s="16"/>
      <c r="AP9" s="16"/>
      <c r="AQ9" s="16"/>
      <c r="AR9" s="16"/>
      <c r="AS9" s="16"/>
      <c r="AT9" s="16"/>
      <c r="AU9" s="16"/>
      <c r="AV9" s="16"/>
      <c r="AW9" s="16"/>
      <c r="AX9" s="16"/>
      <c r="AY9" s="46">
        <v>270</v>
      </c>
      <c r="AZ9" s="43">
        <v>6.1</v>
      </c>
      <c r="BA9" s="45">
        <v>270</v>
      </c>
      <c r="BB9" s="44">
        <v>14.6</v>
      </c>
      <c r="BC9" s="42">
        <v>6.2</v>
      </c>
      <c r="BD9" s="86"/>
      <c r="BG9" s="138"/>
      <c r="BH9" s="138"/>
    </row>
    <row r="10" spans="1:60" x14ac:dyDescent="0.2">
      <c r="A10" s="50">
        <f t="shared" ref="A10:A15" si="3">A9+1</f>
        <v>2</v>
      </c>
      <c r="B10" s="51">
        <v>15.2</v>
      </c>
      <c r="C10" s="51">
        <v>20.8</v>
      </c>
      <c r="D10" s="51">
        <v>7.5</v>
      </c>
      <c r="E10" s="52">
        <f t="shared" si="0"/>
        <v>13.3</v>
      </c>
      <c r="F10" s="51">
        <v>6</v>
      </c>
      <c r="G10" s="51">
        <v>6.9</v>
      </c>
      <c r="H10" s="51">
        <v>5.4</v>
      </c>
      <c r="I10" s="51">
        <v>6</v>
      </c>
      <c r="J10" s="51">
        <v>4.3</v>
      </c>
      <c r="K10" s="51">
        <v>-1.9</v>
      </c>
      <c r="L10" s="53">
        <v>32</v>
      </c>
      <c r="M10" s="53">
        <v>52</v>
      </c>
      <c r="N10" s="53">
        <v>20</v>
      </c>
      <c r="O10" s="51">
        <v>858.3</v>
      </c>
      <c r="P10" s="51">
        <v>860.9</v>
      </c>
      <c r="Q10" s="51">
        <v>854.9</v>
      </c>
      <c r="R10" s="52">
        <f t="shared" si="1"/>
        <v>6</v>
      </c>
      <c r="S10" s="51">
        <v>1006.1</v>
      </c>
      <c r="T10" s="51">
        <v>1011</v>
      </c>
      <c r="U10" s="51">
        <v>998.2</v>
      </c>
      <c r="V10" s="52">
        <f t="shared" si="2"/>
        <v>12.799999999999955</v>
      </c>
      <c r="W10" s="53"/>
      <c r="X10" s="53">
        <v>10</v>
      </c>
      <c r="Y10" s="53">
        <v>2</v>
      </c>
      <c r="Z10" s="57">
        <v>10</v>
      </c>
      <c r="AA10" s="51">
        <v>0</v>
      </c>
      <c r="AB10" s="54">
        <v>11.25</v>
      </c>
      <c r="AC10" s="120"/>
      <c r="AD10" s="54"/>
      <c r="AE10" s="54"/>
      <c r="AF10" s="54"/>
      <c r="AG10" s="54"/>
      <c r="AH10" s="54"/>
      <c r="AI10" s="54"/>
      <c r="AJ10" s="54"/>
      <c r="AK10" s="54"/>
      <c r="AL10" s="54"/>
      <c r="AM10" s="16"/>
      <c r="AN10" s="16"/>
      <c r="AO10" s="16"/>
      <c r="AP10" s="16"/>
      <c r="AQ10" s="16"/>
      <c r="AR10" s="118" t="s">
        <v>80</v>
      </c>
      <c r="AS10" s="16"/>
      <c r="AT10" s="16"/>
      <c r="AU10" s="16"/>
      <c r="AV10" s="16"/>
      <c r="AW10" s="16"/>
      <c r="AX10" s="16"/>
      <c r="AY10" s="46">
        <v>293</v>
      </c>
      <c r="AZ10" s="43">
        <v>4.4000000000000004</v>
      </c>
      <c r="BA10" s="45">
        <v>293</v>
      </c>
      <c r="BB10" s="44">
        <v>12.3</v>
      </c>
      <c r="BC10" s="42">
        <v>4.4000000000000004</v>
      </c>
      <c r="BD10" s="86"/>
      <c r="BG10" s="138"/>
      <c r="BH10" s="138"/>
    </row>
    <row r="11" spans="1:60" x14ac:dyDescent="0.2">
      <c r="A11" s="50">
        <f t="shared" si="3"/>
        <v>3</v>
      </c>
      <c r="B11" s="51">
        <v>18.100000000000001</v>
      </c>
      <c r="C11" s="51">
        <v>29.2</v>
      </c>
      <c r="D11" s="51">
        <v>6.6</v>
      </c>
      <c r="E11" s="52">
        <f t="shared" si="0"/>
        <v>22.6</v>
      </c>
      <c r="F11" s="51">
        <v>4.4000000000000004</v>
      </c>
      <c r="G11" s="51">
        <v>7.7</v>
      </c>
      <c r="H11" s="51">
        <v>5.4</v>
      </c>
      <c r="I11" s="51">
        <v>6.3</v>
      </c>
      <c r="J11" s="51">
        <v>4.8</v>
      </c>
      <c r="K11" s="51">
        <v>-1.5</v>
      </c>
      <c r="L11" s="53">
        <v>31</v>
      </c>
      <c r="M11" s="53">
        <v>54</v>
      </c>
      <c r="N11" s="53">
        <v>14</v>
      </c>
      <c r="O11" s="51">
        <v>858.8</v>
      </c>
      <c r="P11" s="51">
        <v>861.5</v>
      </c>
      <c r="Q11" s="51">
        <v>854.7</v>
      </c>
      <c r="R11" s="52">
        <f t="shared" si="1"/>
        <v>6.7999999999999545</v>
      </c>
      <c r="S11" s="51">
        <v>1007.3</v>
      </c>
      <c r="T11" s="51">
        <v>1013.5</v>
      </c>
      <c r="U11" s="51">
        <v>998.7</v>
      </c>
      <c r="V11" s="52">
        <f t="shared" si="2"/>
        <v>14.799999999999955</v>
      </c>
      <c r="W11" s="53">
        <v>1</v>
      </c>
      <c r="X11" s="53">
        <v>10</v>
      </c>
      <c r="Y11" s="53">
        <v>2</v>
      </c>
      <c r="Z11" s="57">
        <v>11</v>
      </c>
      <c r="AA11" s="51">
        <v>0</v>
      </c>
      <c r="AB11" s="54">
        <v>6.48</v>
      </c>
      <c r="AC11" s="120"/>
      <c r="AD11" s="120"/>
      <c r="AE11" s="54"/>
      <c r="AF11" s="54"/>
      <c r="AG11" s="54"/>
      <c r="AH11" s="120"/>
      <c r="AI11" s="120"/>
      <c r="AJ11" s="54"/>
      <c r="AK11" s="54"/>
      <c r="AL11" s="54"/>
      <c r="AM11" s="16"/>
      <c r="AN11" s="16"/>
      <c r="AO11" s="16"/>
      <c r="AP11" s="16"/>
      <c r="AQ11" s="16"/>
      <c r="AR11" s="16"/>
      <c r="AS11" s="16"/>
      <c r="AT11" s="16"/>
      <c r="AU11" s="16"/>
      <c r="AV11" s="16"/>
      <c r="AW11" s="16"/>
      <c r="AX11" s="16"/>
      <c r="AY11" s="46">
        <v>68</v>
      </c>
      <c r="AZ11" s="43">
        <v>1.7</v>
      </c>
      <c r="BA11" s="45">
        <v>68</v>
      </c>
      <c r="BB11" s="44">
        <v>9</v>
      </c>
      <c r="BC11" s="42">
        <v>1.6</v>
      </c>
      <c r="BD11" s="86"/>
      <c r="BG11" s="138"/>
    </row>
    <row r="12" spans="1:60" x14ac:dyDescent="0.2">
      <c r="A12" s="50">
        <f t="shared" si="3"/>
        <v>4</v>
      </c>
      <c r="B12" s="51">
        <v>19.3</v>
      </c>
      <c r="C12" s="51">
        <v>32.200000000000003</v>
      </c>
      <c r="D12" s="51">
        <v>12.6</v>
      </c>
      <c r="E12" s="52">
        <f t="shared" si="0"/>
        <v>19.600000000000001</v>
      </c>
      <c r="F12" s="51">
        <v>8</v>
      </c>
      <c r="G12" s="51">
        <v>10.4</v>
      </c>
      <c r="H12" s="51">
        <v>5</v>
      </c>
      <c r="I12" s="51">
        <v>6</v>
      </c>
      <c r="J12" s="51">
        <v>4.0999999999999996</v>
      </c>
      <c r="K12" s="51">
        <v>-2.5</v>
      </c>
      <c r="L12" s="53">
        <v>19</v>
      </c>
      <c r="M12" s="53">
        <v>35</v>
      </c>
      <c r="N12" s="53">
        <v>9</v>
      </c>
      <c r="O12" s="51">
        <v>859.1</v>
      </c>
      <c r="P12" s="51">
        <v>861.1</v>
      </c>
      <c r="Q12" s="51">
        <v>857.1</v>
      </c>
      <c r="R12" s="52">
        <f t="shared" si="1"/>
        <v>4</v>
      </c>
      <c r="S12" s="51">
        <v>1005</v>
      </c>
      <c r="T12" s="51">
        <v>1009.8</v>
      </c>
      <c r="U12" s="51">
        <v>999.8</v>
      </c>
      <c r="V12" s="52">
        <f t="shared" si="2"/>
        <v>10</v>
      </c>
      <c r="W12" s="53"/>
      <c r="X12" s="53">
        <v>10</v>
      </c>
      <c r="Y12" s="53">
        <v>2</v>
      </c>
      <c r="Z12" s="57">
        <v>11.05</v>
      </c>
      <c r="AA12" s="51">
        <v>0</v>
      </c>
      <c r="AB12" s="54">
        <v>8.8000000000000007</v>
      </c>
      <c r="AC12" s="54"/>
      <c r="AD12" s="54"/>
      <c r="AE12" s="54"/>
      <c r="AF12" s="54"/>
      <c r="AG12" s="54"/>
      <c r="AH12" s="54"/>
      <c r="AI12" s="54"/>
      <c r="AJ12" s="54"/>
      <c r="AK12" s="54"/>
      <c r="AL12" s="54"/>
      <c r="AM12" s="17"/>
      <c r="AN12" s="16"/>
      <c r="AO12" s="16"/>
      <c r="AP12" s="16"/>
      <c r="AQ12" s="16"/>
      <c r="AR12" s="16"/>
      <c r="AS12" s="16"/>
      <c r="AT12" s="16"/>
      <c r="AU12" s="16"/>
      <c r="AV12" s="16"/>
      <c r="AW12" s="16"/>
      <c r="AX12" s="16"/>
      <c r="AY12" s="46">
        <v>270</v>
      </c>
      <c r="AZ12" s="43">
        <v>1.5</v>
      </c>
      <c r="BA12" s="45">
        <v>90</v>
      </c>
      <c r="BB12" s="84">
        <v>8.6999999999999993</v>
      </c>
      <c r="BC12" s="42">
        <v>2.4</v>
      </c>
      <c r="BD12" s="86"/>
      <c r="BG12" s="138"/>
      <c r="BH12" s="138"/>
    </row>
    <row r="13" spans="1:60" x14ac:dyDescent="0.2">
      <c r="A13" s="50">
        <f t="shared" si="3"/>
        <v>5</v>
      </c>
      <c r="B13" s="51">
        <v>23.6</v>
      </c>
      <c r="C13" s="51">
        <v>33.1</v>
      </c>
      <c r="D13" s="51">
        <v>12.5</v>
      </c>
      <c r="E13" s="52">
        <f t="shared" si="0"/>
        <v>20.6</v>
      </c>
      <c r="F13" s="51">
        <v>8.5</v>
      </c>
      <c r="G13" s="51">
        <v>10.9</v>
      </c>
      <c r="H13" s="51">
        <v>4.5</v>
      </c>
      <c r="I13" s="51">
        <v>5.3</v>
      </c>
      <c r="J13" s="51">
        <v>3.6</v>
      </c>
      <c r="K13" s="51">
        <v>-3.5</v>
      </c>
      <c r="L13" s="53">
        <v>15</v>
      </c>
      <c r="M13" s="53">
        <v>31</v>
      </c>
      <c r="N13" s="53">
        <v>8</v>
      </c>
      <c r="O13" s="51">
        <v>859.6</v>
      </c>
      <c r="P13" s="51">
        <v>862.7</v>
      </c>
      <c r="Q13" s="51">
        <v>856.6</v>
      </c>
      <c r="R13" s="52">
        <f t="shared" si="1"/>
        <v>6.1000000000000227</v>
      </c>
      <c r="S13" s="51">
        <v>1004.3</v>
      </c>
      <c r="T13" s="51">
        <v>1011.6</v>
      </c>
      <c r="U13" s="51">
        <v>998</v>
      </c>
      <c r="V13" s="52">
        <f t="shared" si="2"/>
        <v>13.600000000000023</v>
      </c>
      <c r="W13" s="53"/>
      <c r="X13" s="53">
        <v>10</v>
      </c>
      <c r="Y13" s="53">
        <v>2</v>
      </c>
      <c r="Z13" s="51">
        <v>10.25</v>
      </c>
      <c r="AA13" s="51">
        <v>0</v>
      </c>
      <c r="AB13" s="54">
        <v>10.42</v>
      </c>
      <c r="AC13" s="54"/>
      <c r="AD13" s="54"/>
      <c r="AE13" s="54"/>
      <c r="AF13" s="54"/>
      <c r="AG13" s="54"/>
      <c r="AH13" s="54"/>
      <c r="AI13" s="54"/>
      <c r="AJ13" s="120"/>
      <c r="AK13" s="54"/>
      <c r="AL13" s="54"/>
      <c r="AM13" s="16"/>
      <c r="AN13" s="16"/>
      <c r="AO13" s="16"/>
      <c r="AP13" s="16"/>
      <c r="AQ13" s="16"/>
      <c r="AR13" s="16"/>
      <c r="AS13" s="16"/>
      <c r="AT13" s="16"/>
      <c r="AU13" s="16"/>
      <c r="AV13" s="16"/>
      <c r="AW13" s="16"/>
      <c r="AX13" s="16"/>
      <c r="AY13" s="46">
        <v>270</v>
      </c>
      <c r="AZ13" s="43">
        <v>2.4</v>
      </c>
      <c r="BA13" s="45">
        <v>270</v>
      </c>
      <c r="BB13" s="44">
        <v>7.8</v>
      </c>
      <c r="BC13" s="42">
        <v>2.5</v>
      </c>
      <c r="BD13" s="86"/>
      <c r="BG13" s="138"/>
      <c r="BH13" s="138"/>
    </row>
    <row r="14" spans="1:60" x14ac:dyDescent="0.2">
      <c r="A14" s="50">
        <v>6</v>
      </c>
      <c r="B14" s="51">
        <v>24.6</v>
      </c>
      <c r="C14" s="51">
        <v>31.6</v>
      </c>
      <c r="D14" s="51">
        <v>16.399999999999999</v>
      </c>
      <c r="E14" s="52">
        <f t="shared" si="0"/>
        <v>15.200000000000003</v>
      </c>
      <c r="F14" s="51">
        <v>15</v>
      </c>
      <c r="G14" s="51">
        <v>10.3</v>
      </c>
      <c r="H14" s="51">
        <v>4.4000000000000004</v>
      </c>
      <c r="I14" s="51">
        <v>5.4</v>
      </c>
      <c r="J14" s="51">
        <v>3.2</v>
      </c>
      <c r="K14" s="51">
        <v>-4.0999999999999996</v>
      </c>
      <c r="L14" s="53">
        <v>15</v>
      </c>
      <c r="M14" s="53">
        <v>23</v>
      </c>
      <c r="N14" s="53">
        <v>8</v>
      </c>
      <c r="O14" s="51">
        <v>857.8</v>
      </c>
      <c r="P14" s="51">
        <v>859.3</v>
      </c>
      <c r="Q14" s="51">
        <v>855.3</v>
      </c>
      <c r="R14" s="52">
        <f t="shared" si="1"/>
        <v>4</v>
      </c>
      <c r="S14" s="51">
        <v>1000.8</v>
      </c>
      <c r="T14" s="51">
        <v>1004.2</v>
      </c>
      <c r="U14" s="51">
        <v>997.2</v>
      </c>
      <c r="V14" s="52">
        <f t="shared" si="2"/>
        <v>7</v>
      </c>
      <c r="W14" s="53">
        <v>4</v>
      </c>
      <c r="X14" s="53">
        <v>10</v>
      </c>
      <c r="Y14" s="53">
        <v>2</v>
      </c>
      <c r="Z14" s="57">
        <v>9.5</v>
      </c>
      <c r="AA14" s="51">
        <v>0</v>
      </c>
      <c r="AB14" s="54">
        <v>12.1</v>
      </c>
      <c r="AC14" s="54"/>
      <c r="AD14" s="54"/>
      <c r="AE14" s="54"/>
      <c r="AF14" s="54"/>
      <c r="AG14" s="54"/>
      <c r="AH14" s="54"/>
      <c r="AI14" s="54"/>
      <c r="AJ14" s="54"/>
      <c r="AK14" s="54"/>
      <c r="AL14" s="54"/>
      <c r="AM14" s="16"/>
      <c r="AN14" s="16"/>
      <c r="AO14" s="16"/>
      <c r="AP14" s="16"/>
      <c r="AQ14" s="16"/>
      <c r="AR14" s="16"/>
      <c r="AS14" s="16"/>
      <c r="AT14" s="16"/>
      <c r="AU14" s="16"/>
      <c r="AV14" s="16"/>
      <c r="AW14" s="16"/>
      <c r="AX14" s="16"/>
      <c r="AY14" s="46" t="s">
        <v>96</v>
      </c>
      <c r="AZ14" s="43">
        <v>4.5</v>
      </c>
      <c r="BA14" s="45">
        <v>338</v>
      </c>
      <c r="BB14" s="44">
        <v>14</v>
      </c>
      <c r="BC14" s="42">
        <v>4.4000000000000004</v>
      </c>
      <c r="BD14" s="87"/>
      <c r="BG14" s="138"/>
      <c r="BH14" s="138"/>
    </row>
    <row r="15" spans="1:60" x14ac:dyDescent="0.2">
      <c r="A15" s="50">
        <f t="shared" si="3"/>
        <v>7</v>
      </c>
      <c r="B15" s="51">
        <v>17.5</v>
      </c>
      <c r="C15" s="51">
        <v>23.6</v>
      </c>
      <c r="D15" s="51">
        <v>11.6</v>
      </c>
      <c r="E15" s="52">
        <f t="shared" si="0"/>
        <v>12.000000000000002</v>
      </c>
      <c r="F15" s="51">
        <v>9.4</v>
      </c>
      <c r="G15" s="51">
        <v>7.2</v>
      </c>
      <c r="H15" s="51">
        <v>4.3</v>
      </c>
      <c r="I15" s="51">
        <v>5.3</v>
      </c>
      <c r="J15" s="51">
        <v>3.3</v>
      </c>
      <c r="K15" s="51">
        <v>-4.3</v>
      </c>
      <c r="L15" s="53">
        <v>22</v>
      </c>
      <c r="M15" s="53">
        <v>34</v>
      </c>
      <c r="N15" s="53">
        <v>16</v>
      </c>
      <c r="O15" s="51">
        <v>861</v>
      </c>
      <c r="P15" s="51">
        <v>864.5</v>
      </c>
      <c r="Q15" s="51">
        <v>859.1</v>
      </c>
      <c r="R15" s="52">
        <f t="shared" si="1"/>
        <v>5.3999999999999773</v>
      </c>
      <c r="S15" s="51">
        <v>1008</v>
      </c>
      <c r="T15" s="51">
        <v>1011.8</v>
      </c>
      <c r="U15" s="51">
        <v>1002.3</v>
      </c>
      <c r="V15" s="52">
        <f t="shared" si="2"/>
        <v>9.5</v>
      </c>
      <c r="W15" s="53"/>
      <c r="X15" s="53">
        <v>10</v>
      </c>
      <c r="Y15" s="53">
        <v>2</v>
      </c>
      <c r="Z15" s="51">
        <v>11</v>
      </c>
      <c r="AA15" s="51">
        <v>0</v>
      </c>
      <c r="AB15" s="54">
        <v>12.75</v>
      </c>
      <c r="AC15" s="54"/>
      <c r="AD15" s="54"/>
      <c r="AE15" s="54"/>
      <c r="AF15" s="54"/>
      <c r="AG15" s="54"/>
      <c r="AH15" s="54"/>
      <c r="AI15" s="54"/>
      <c r="AJ15" s="54"/>
      <c r="AK15" s="54"/>
      <c r="AL15" s="54"/>
      <c r="AM15" s="16"/>
      <c r="AN15" s="16"/>
      <c r="AO15" s="16"/>
      <c r="AP15" s="16"/>
      <c r="AQ15" s="16"/>
      <c r="AR15" s="16"/>
      <c r="AS15" s="16"/>
      <c r="AT15" s="16"/>
      <c r="AU15" s="16"/>
      <c r="AV15" s="16"/>
      <c r="AW15" s="16"/>
      <c r="AX15" s="16"/>
      <c r="AY15" s="46">
        <v>68</v>
      </c>
      <c r="AZ15" s="73">
        <v>4.4000000000000004</v>
      </c>
      <c r="BA15" s="45">
        <v>68</v>
      </c>
      <c r="BB15" s="44">
        <v>10.9</v>
      </c>
      <c r="BC15" s="42">
        <v>4.3</v>
      </c>
      <c r="BD15" s="46"/>
      <c r="BG15" s="138"/>
      <c r="BH15" s="138"/>
    </row>
    <row r="16" spans="1:60" x14ac:dyDescent="0.2">
      <c r="A16" s="50">
        <v>8</v>
      </c>
      <c r="B16" s="51">
        <v>15.1</v>
      </c>
      <c r="C16" s="51">
        <v>23.6</v>
      </c>
      <c r="D16" s="51">
        <v>5</v>
      </c>
      <c r="E16" s="52">
        <f t="shared" si="0"/>
        <v>18.600000000000001</v>
      </c>
      <c r="F16" s="51">
        <v>2.8</v>
      </c>
      <c r="G16" s="51">
        <v>5.4</v>
      </c>
      <c r="H16" s="51">
        <v>3.6</v>
      </c>
      <c r="I16" s="51">
        <v>5.0999999999999996</v>
      </c>
      <c r="J16" s="51">
        <v>2.1</v>
      </c>
      <c r="K16" s="51">
        <v>-6.7</v>
      </c>
      <c r="L16" s="53">
        <v>21</v>
      </c>
      <c r="M16" s="53">
        <v>30</v>
      </c>
      <c r="N16" s="53">
        <v>13</v>
      </c>
      <c r="O16" s="51">
        <v>862.7</v>
      </c>
      <c r="P16" s="51">
        <v>865.9</v>
      </c>
      <c r="Q16" s="51">
        <v>858.7</v>
      </c>
      <c r="R16" s="52">
        <f t="shared" si="1"/>
        <v>7.1999999999999318</v>
      </c>
      <c r="S16" s="51">
        <v>1012.3</v>
      </c>
      <c r="T16" s="51">
        <v>1018.7</v>
      </c>
      <c r="U16" s="51">
        <v>1005.7</v>
      </c>
      <c r="V16" s="52">
        <f t="shared" si="2"/>
        <v>13</v>
      </c>
      <c r="W16" s="53">
        <v>2</v>
      </c>
      <c r="X16" s="53">
        <v>10</v>
      </c>
      <c r="Y16" s="53">
        <v>2</v>
      </c>
      <c r="Z16" s="51">
        <v>8.3000000000000007</v>
      </c>
      <c r="AA16" s="51">
        <v>0</v>
      </c>
      <c r="AB16" s="54">
        <v>8.4700000000000006</v>
      </c>
      <c r="AC16" s="54"/>
      <c r="AD16" s="54"/>
      <c r="AE16" s="54"/>
      <c r="AF16" s="54"/>
      <c r="AG16" s="54"/>
      <c r="AH16" s="54"/>
      <c r="AI16" s="54"/>
      <c r="AJ16" s="120"/>
      <c r="AK16" s="54"/>
      <c r="AL16" s="54"/>
      <c r="AM16" s="17"/>
      <c r="AN16" s="16"/>
      <c r="AO16" s="16"/>
      <c r="AP16" s="16"/>
      <c r="AQ16" s="16"/>
      <c r="AR16" s="16"/>
      <c r="AS16" s="16"/>
      <c r="AT16" s="16"/>
      <c r="AU16" s="16"/>
      <c r="AV16" s="16"/>
      <c r="AW16" s="16"/>
      <c r="AX16" s="16"/>
      <c r="AY16" s="46">
        <v>68</v>
      </c>
      <c r="AZ16" s="73">
        <v>1.4</v>
      </c>
      <c r="BA16" s="45">
        <v>68</v>
      </c>
      <c r="BB16" s="44">
        <v>6.7</v>
      </c>
      <c r="BC16" s="42">
        <v>2.4</v>
      </c>
      <c r="BD16" s="46"/>
      <c r="BG16" s="138"/>
      <c r="BH16" s="138"/>
    </row>
    <row r="17" spans="1:60" x14ac:dyDescent="0.2">
      <c r="A17" s="50">
        <f>A16+1</f>
        <v>9</v>
      </c>
      <c r="B17" s="51">
        <v>16.8</v>
      </c>
      <c r="C17" s="115">
        <v>24.9</v>
      </c>
      <c r="D17" s="115">
        <v>8.4</v>
      </c>
      <c r="E17" s="116">
        <f t="shared" si="0"/>
        <v>16.5</v>
      </c>
      <c r="F17" s="115">
        <v>7</v>
      </c>
      <c r="G17" s="51">
        <v>8.3000000000000007</v>
      </c>
      <c r="H17" s="51">
        <v>6.3</v>
      </c>
      <c r="I17" s="51">
        <v>10.3</v>
      </c>
      <c r="J17" s="51">
        <v>4</v>
      </c>
      <c r="K17" s="51">
        <v>0.1</v>
      </c>
      <c r="L17" s="53">
        <v>33</v>
      </c>
      <c r="M17" s="53">
        <v>56</v>
      </c>
      <c r="N17" s="53">
        <v>20</v>
      </c>
      <c r="O17" s="51">
        <v>860.2</v>
      </c>
      <c r="P17" s="51">
        <v>862</v>
      </c>
      <c r="Q17" s="51">
        <v>858.2</v>
      </c>
      <c r="R17" s="52">
        <f t="shared" si="1"/>
        <v>3.7999999999999545</v>
      </c>
      <c r="S17" s="51">
        <v>1008.4</v>
      </c>
      <c r="T17" s="51">
        <v>1012.5</v>
      </c>
      <c r="U17" s="51">
        <v>1004.9</v>
      </c>
      <c r="V17" s="52">
        <f t="shared" si="2"/>
        <v>7.6000000000000227</v>
      </c>
      <c r="W17" s="53">
        <v>6</v>
      </c>
      <c r="X17" s="53">
        <v>10</v>
      </c>
      <c r="Y17" s="53">
        <v>2</v>
      </c>
      <c r="Z17" s="51">
        <v>1.4</v>
      </c>
      <c r="AA17" s="51">
        <v>1.4</v>
      </c>
      <c r="AB17" s="54">
        <v>5.75</v>
      </c>
      <c r="AC17" s="54"/>
      <c r="AD17" s="54"/>
      <c r="AE17" s="54"/>
      <c r="AF17" s="54"/>
      <c r="AG17" s="54"/>
      <c r="AH17" s="54"/>
      <c r="AI17" s="54"/>
      <c r="AJ17" s="120"/>
      <c r="AK17" s="120"/>
      <c r="AL17" s="120"/>
      <c r="AM17" s="16"/>
      <c r="AN17" s="16"/>
      <c r="AO17" s="16"/>
      <c r="AP17" s="16"/>
      <c r="AQ17" s="16"/>
      <c r="AR17" s="16"/>
      <c r="AS17" s="16"/>
      <c r="AT17" s="118" t="s">
        <v>80</v>
      </c>
      <c r="AU17" s="118" t="s">
        <v>80</v>
      </c>
      <c r="AV17" s="16"/>
      <c r="AW17" s="16"/>
      <c r="AX17" s="16"/>
      <c r="AY17" s="184" t="s">
        <v>96</v>
      </c>
      <c r="AZ17" s="43">
        <v>1.5</v>
      </c>
      <c r="BA17" s="45">
        <v>270</v>
      </c>
      <c r="BB17" s="73">
        <v>13.2</v>
      </c>
      <c r="BC17" s="43">
        <v>1.5</v>
      </c>
      <c r="BD17" s="46"/>
      <c r="BG17" s="138"/>
      <c r="BH17" s="138"/>
    </row>
    <row r="18" spans="1:60" s="114" customFormat="1" x14ac:dyDescent="0.2">
      <c r="A18" s="156">
        <f>A17+1</f>
        <v>10</v>
      </c>
      <c r="B18" s="155">
        <v>18.399999999999999</v>
      </c>
      <c r="C18" s="155">
        <v>29.4</v>
      </c>
      <c r="D18" s="155">
        <v>9.8000000000000007</v>
      </c>
      <c r="E18" s="142">
        <f t="shared" si="0"/>
        <v>19.599999999999998</v>
      </c>
      <c r="F18" s="155">
        <v>8.4</v>
      </c>
      <c r="G18" s="155">
        <v>11.2</v>
      </c>
      <c r="H18" s="155">
        <v>9.5</v>
      </c>
      <c r="I18" s="155">
        <v>10.8</v>
      </c>
      <c r="J18" s="155">
        <v>8.3000000000000007</v>
      </c>
      <c r="K18" s="155">
        <v>6.2</v>
      </c>
      <c r="L18" s="157">
        <v>51</v>
      </c>
      <c r="M18" s="157">
        <v>73</v>
      </c>
      <c r="N18" s="157">
        <v>25</v>
      </c>
      <c r="O18" s="155">
        <v>862.5</v>
      </c>
      <c r="P18" s="155">
        <v>864.3</v>
      </c>
      <c r="Q18" s="155">
        <v>862.2</v>
      </c>
      <c r="R18" s="142">
        <f t="shared" si="1"/>
        <v>2.0999999999999091</v>
      </c>
      <c r="S18" s="155">
        <v>1012.9</v>
      </c>
      <c r="T18" s="155">
        <v>1014.1</v>
      </c>
      <c r="U18" s="155">
        <v>1011</v>
      </c>
      <c r="V18" s="142">
        <f t="shared" si="2"/>
        <v>3.1000000000000227</v>
      </c>
      <c r="W18" s="157"/>
      <c r="X18" s="53">
        <v>10</v>
      </c>
      <c r="Y18" s="53">
        <v>2</v>
      </c>
      <c r="Z18" s="155">
        <v>9.5500000000000007</v>
      </c>
      <c r="AA18" s="155">
        <v>0</v>
      </c>
      <c r="AB18" s="158"/>
      <c r="AC18" s="158"/>
      <c r="AD18" s="158"/>
      <c r="AE18" s="158"/>
      <c r="AF18" s="158"/>
      <c r="AG18" s="158"/>
      <c r="AH18" s="158"/>
      <c r="AI18" s="158"/>
      <c r="AJ18" s="290" t="s">
        <v>80</v>
      </c>
      <c r="AK18" s="158"/>
      <c r="AL18" s="158"/>
      <c r="AM18" s="159"/>
      <c r="AN18" s="160"/>
      <c r="AO18" s="160"/>
      <c r="AP18" s="160"/>
      <c r="AQ18" s="160"/>
      <c r="AR18" s="160"/>
      <c r="AS18" s="160"/>
      <c r="AT18" s="160"/>
      <c r="AU18" s="160"/>
      <c r="AV18" s="160"/>
      <c r="AW18" s="160"/>
      <c r="AX18" s="159"/>
      <c r="AY18" s="289" t="s">
        <v>96</v>
      </c>
      <c r="AZ18" s="162">
        <v>0.7</v>
      </c>
      <c r="BA18" s="163">
        <v>90</v>
      </c>
      <c r="BB18" s="164">
        <v>3.9</v>
      </c>
      <c r="BC18" s="162">
        <v>0.7</v>
      </c>
      <c r="BD18" s="113"/>
      <c r="BE18" s="117"/>
      <c r="BG18" s="139"/>
      <c r="BH18" s="139"/>
    </row>
    <row r="19" spans="1:60" x14ac:dyDescent="0.2">
      <c r="A19" s="50">
        <f>A18+1</f>
        <v>11</v>
      </c>
      <c r="B19" s="51">
        <v>21.5</v>
      </c>
      <c r="C19" s="51">
        <v>28.5</v>
      </c>
      <c r="D19" s="51">
        <v>13</v>
      </c>
      <c r="E19" s="52">
        <f t="shared" si="0"/>
        <v>15.5</v>
      </c>
      <c r="F19" s="51">
        <v>11</v>
      </c>
      <c r="G19" s="51">
        <v>11.3</v>
      </c>
      <c r="H19" s="51">
        <v>6.8</v>
      </c>
      <c r="I19" s="51">
        <v>8</v>
      </c>
      <c r="J19" s="51">
        <v>5.3</v>
      </c>
      <c r="K19" s="51">
        <v>1.3</v>
      </c>
      <c r="L19" s="53">
        <v>26</v>
      </c>
      <c r="M19" s="53">
        <v>48</v>
      </c>
      <c r="N19" s="53">
        <v>17</v>
      </c>
      <c r="O19" s="51">
        <v>862.7</v>
      </c>
      <c r="P19" s="51">
        <v>865.2</v>
      </c>
      <c r="Q19" s="51">
        <v>860.3</v>
      </c>
      <c r="R19" s="52">
        <f t="shared" si="1"/>
        <v>4.9000000000000909</v>
      </c>
      <c r="S19" s="51">
        <v>1009</v>
      </c>
      <c r="T19" s="51">
        <v>1013.5</v>
      </c>
      <c r="U19" s="51">
        <v>1004</v>
      </c>
      <c r="V19" s="52">
        <f t="shared" si="2"/>
        <v>9.5</v>
      </c>
      <c r="W19" s="53">
        <v>2</v>
      </c>
      <c r="X19" s="53">
        <v>10</v>
      </c>
      <c r="Y19" s="53">
        <v>2</v>
      </c>
      <c r="Z19" s="51">
        <v>11.12</v>
      </c>
      <c r="AA19" s="51">
        <v>0</v>
      </c>
      <c r="AB19" s="54">
        <v>7.53</v>
      </c>
      <c r="AC19" s="54"/>
      <c r="AD19" s="54"/>
      <c r="AE19" s="54"/>
      <c r="AF19" s="54"/>
      <c r="AG19" s="54"/>
      <c r="AH19" s="54"/>
      <c r="AI19" s="54"/>
      <c r="AJ19" s="54"/>
      <c r="AK19" s="54"/>
      <c r="AL19" s="54"/>
      <c r="AM19" s="16"/>
      <c r="AN19" s="16"/>
      <c r="AO19" s="16"/>
      <c r="AP19" s="16"/>
      <c r="AQ19" s="16"/>
      <c r="AR19" s="16"/>
      <c r="AS19" s="16"/>
      <c r="AT19" s="16"/>
      <c r="AU19" s="16"/>
      <c r="AV19" s="16"/>
      <c r="AW19" s="16"/>
      <c r="AX19" s="16"/>
      <c r="AY19" s="168">
        <v>90</v>
      </c>
      <c r="AZ19" s="43">
        <v>2.4</v>
      </c>
      <c r="BA19" s="45">
        <v>68</v>
      </c>
      <c r="BB19" s="44">
        <v>6.7</v>
      </c>
      <c r="BC19" s="43">
        <v>1.7</v>
      </c>
      <c r="BD19" s="46"/>
      <c r="BG19" s="138"/>
      <c r="BH19" s="138"/>
    </row>
    <row r="20" spans="1:60" x14ac:dyDescent="0.2">
      <c r="A20" s="55">
        <v>12</v>
      </c>
      <c r="B20" s="51">
        <v>20.5</v>
      </c>
      <c r="C20" s="51">
        <v>29.7</v>
      </c>
      <c r="D20" s="51">
        <v>11</v>
      </c>
      <c r="E20" s="52">
        <f t="shared" si="0"/>
        <v>18.7</v>
      </c>
      <c r="F20" s="51">
        <v>10.3</v>
      </c>
      <c r="G20" s="51">
        <v>12.6</v>
      </c>
      <c r="H20" s="51">
        <v>10.3</v>
      </c>
      <c r="I20" s="51">
        <v>13.1</v>
      </c>
      <c r="J20" s="51">
        <v>7.6</v>
      </c>
      <c r="K20" s="51">
        <v>7.2</v>
      </c>
      <c r="L20" s="53">
        <v>46</v>
      </c>
      <c r="M20" s="53">
        <v>68</v>
      </c>
      <c r="N20" s="53">
        <v>19</v>
      </c>
      <c r="O20" s="51">
        <v>859.6</v>
      </c>
      <c r="P20" s="51">
        <v>861.8</v>
      </c>
      <c r="Q20" s="51">
        <v>854.8</v>
      </c>
      <c r="R20" s="52">
        <f t="shared" si="1"/>
        <v>7</v>
      </c>
      <c r="S20" s="51">
        <v>1005.4</v>
      </c>
      <c r="T20" s="51">
        <v>1010.6</v>
      </c>
      <c r="U20" s="51">
        <v>998.6</v>
      </c>
      <c r="V20" s="52">
        <f t="shared" si="2"/>
        <v>12</v>
      </c>
      <c r="W20" s="53">
        <v>2</v>
      </c>
      <c r="X20" s="53">
        <v>10</v>
      </c>
      <c r="Y20" s="53">
        <v>2</v>
      </c>
      <c r="Z20" s="51">
        <v>9.15</v>
      </c>
      <c r="AA20" s="141" t="s">
        <v>97</v>
      </c>
      <c r="AB20" s="54">
        <v>7.51</v>
      </c>
      <c r="AC20" s="120" t="s">
        <v>98</v>
      </c>
      <c r="AD20" s="54"/>
      <c r="AE20" s="54"/>
      <c r="AF20" s="54"/>
      <c r="AG20" s="54"/>
      <c r="AH20" s="54"/>
      <c r="AI20" s="54"/>
      <c r="AJ20" s="54"/>
      <c r="AK20" s="54"/>
      <c r="AL20" s="54"/>
      <c r="AM20" s="16"/>
      <c r="AN20" s="16"/>
      <c r="AO20" s="16"/>
      <c r="AP20" s="16"/>
      <c r="AQ20" s="16"/>
      <c r="AR20" s="16"/>
      <c r="AS20" s="16"/>
      <c r="AT20" s="118" t="s">
        <v>80</v>
      </c>
      <c r="AU20" s="118" t="s">
        <v>80</v>
      </c>
      <c r="AV20" s="118" t="s">
        <v>99</v>
      </c>
      <c r="AW20" s="16"/>
      <c r="AX20" s="118" t="s">
        <v>95</v>
      </c>
      <c r="AY20" s="119" t="s">
        <v>96</v>
      </c>
      <c r="AZ20" s="43">
        <v>2.1</v>
      </c>
      <c r="BA20" s="45">
        <v>158</v>
      </c>
      <c r="BB20" s="44">
        <v>11.2</v>
      </c>
      <c r="BC20" s="43">
        <v>2.4</v>
      </c>
      <c r="BD20" s="46"/>
      <c r="BG20" s="138"/>
      <c r="BH20" s="138"/>
    </row>
    <row r="21" spans="1:60" x14ac:dyDescent="0.2">
      <c r="A21" s="55">
        <v>13</v>
      </c>
      <c r="B21" s="51">
        <v>21.4</v>
      </c>
      <c r="C21" s="51">
        <v>28.7</v>
      </c>
      <c r="D21" s="51">
        <v>10.8</v>
      </c>
      <c r="E21" s="52">
        <f t="shared" si="0"/>
        <v>17.899999999999999</v>
      </c>
      <c r="F21" s="51">
        <v>9.8000000000000007</v>
      </c>
      <c r="G21" s="51">
        <v>13.3</v>
      </c>
      <c r="H21" s="51">
        <v>10.6</v>
      </c>
      <c r="I21" s="51">
        <v>12.5</v>
      </c>
      <c r="J21" s="51">
        <v>8.4</v>
      </c>
      <c r="K21" s="51">
        <v>7.7</v>
      </c>
      <c r="L21" s="53">
        <v>46</v>
      </c>
      <c r="M21" s="53">
        <v>79</v>
      </c>
      <c r="N21" s="53">
        <v>22</v>
      </c>
      <c r="O21" s="51">
        <v>857.5</v>
      </c>
      <c r="P21" s="51">
        <v>859.7</v>
      </c>
      <c r="Q21" s="51">
        <v>854.4</v>
      </c>
      <c r="R21" s="52">
        <f t="shared" si="1"/>
        <v>5.3000000000000682</v>
      </c>
      <c r="S21" s="51">
        <v>1003.1</v>
      </c>
      <c r="T21" s="51">
        <v>1007.9</v>
      </c>
      <c r="U21" s="51">
        <v>997.5</v>
      </c>
      <c r="V21" s="52">
        <f t="shared" si="2"/>
        <v>10.399999999999977</v>
      </c>
      <c r="W21" s="53">
        <v>1</v>
      </c>
      <c r="X21" s="53">
        <v>10</v>
      </c>
      <c r="Y21" s="53">
        <v>2</v>
      </c>
      <c r="Z21" s="51">
        <v>11.1</v>
      </c>
      <c r="AA21" s="51">
        <v>0</v>
      </c>
      <c r="AB21" s="54">
        <v>7.95</v>
      </c>
      <c r="AC21" s="54"/>
      <c r="AD21" s="54"/>
      <c r="AE21" s="54"/>
      <c r="AF21" s="54"/>
      <c r="AG21" s="54"/>
      <c r="AH21" s="54"/>
      <c r="AI21" s="111"/>
      <c r="AJ21" s="120" t="s">
        <v>80</v>
      </c>
      <c r="AK21" s="54"/>
      <c r="AL21" s="54"/>
      <c r="AM21" s="16"/>
      <c r="AN21" s="17"/>
      <c r="AO21" s="16"/>
      <c r="AP21" s="16"/>
      <c r="AQ21" s="16"/>
      <c r="AR21" s="16"/>
      <c r="AS21" s="16"/>
      <c r="AT21" s="16"/>
      <c r="AU21" s="118" t="s">
        <v>80</v>
      </c>
      <c r="AV21" s="16"/>
      <c r="AW21" s="17"/>
      <c r="AX21" s="17" t="s">
        <v>100</v>
      </c>
      <c r="AY21" s="168">
        <v>180</v>
      </c>
      <c r="AZ21" s="43">
        <v>2.5</v>
      </c>
      <c r="BA21" s="45">
        <v>180</v>
      </c>
      <c r="BB21" s="44">
        <v>8.4</v>
      </c>
      <c r="BC21" s="43">
        <v>2.4</v>
      </c>
      <c r="BD21" s="46"/>
      <c r="BG21" s="138"/>
      <c r="BH21" s="138"/>
    </row>
    <row r="22" spans="1:60" x14ac:dyDescent="0.2">
      <c r="A22" s="55">
        <v>14</v>
      </c>
      <c r="B22" s="51">
        <v>21.8</v>
      </c>
      <c r="C22" s="51">
        <v>27.5</v>
      </c>
      <c r="D22" s="51">
        <v>16.100000000000001</v>
      </c>
      <c r="E22" s="52">
        <f t="shared" si="0"/>
        <v>11.399999999999999</v>
      </c>
      <c r="F22" s="51">
        <v>10.3</v>
      </c>
      <c r="G22" s="51">
        <v>12.6</v>
      </c>
      <c r="H22" s="51">
        <v>9.4</v>
      </c>
      <c r="I22" s="51">
        <v>12.4</v>
      </c>
      <c r="J22" s="51">
        <v>6.7</v>
      </c>
      <c r="K22" s="51">
        <v>5.8</v>
      </c>
      <c r="L22" s="53">
        <v>36</v>
      </c>
      <c r="M22" s="53">
        <v>53</v>
      </c>
      <c r="N22" s="53">
        <v>26</v>
      </c>
      <c r="O22" s="51">
        <v>858.9</v>
      </c>
      <c r="P22" s="51">
        <v>861.2</v>
      </c>
      <c r="Q22" s="51">
        <v>855.8</v>
      </c>
      <c r="R22" s="52">
        <f t="shared" si="1"/>
        <v>5.4000000000000909</v>
      </c>
      <c r="S22" s="51">
        <v>1003.8</v>
      </c>
      <c r="T22" s="51">
        <v>1008</v>
      </c>
      <c r="U22" s="51">
        <v>999</v>
      </c>
      <c r="V22" s="52">
        <f t="shared" si="2"/>
        <v>9</v>
      </c>
      <c r="W22" s="53">
        <v>3</v>
      </c>
      <c r="X22" s="53">
        <v>10</v>
      </c>
      <c r="Y22" s="53">
        <v>2</v>
      </c>
      <c r="Z22" s="51">
        <v>9.4499999999999993</v>
      </c>
      <c r="AA22" s="141" t="s">
        <v>92</v>
      </c>
      <c r="AB22" s="54">
        <v>8.24</v>
      </c>
      <c r="AC22" s="120" t="s">
        <v>80</v>
      </c>
      <c r="AD22" s="54"/>
      <c r="AE22" s="54"/>
      <c r="AF22" s="54"/>
      <c r="AG22" s="54"/>
      <c r="AH22" s="54"/>
      <c r="AI22" s="54"/>
      <c r="AJ22" s="54"/>
      <c r="AK22" s="54"/>
      <c r="AL22" s="54"/>
      <c r="AM22" s="16"/>
      <c r="AN22" s="17"/>
      <c r="AO22" s="16"/>
      <c r="AP22" s="16"/>
      <c r="AQ22" s="16"/>
      <c r="AR22" s="16"/>
      <c r="AS22" s="16"/>
      <c r="AT22" s="16"/>
      <c r="AU22" s="118" t="s">
        <v>80</v>
      </c>
      <c r="AV22" s="16"/>
      <c r="AW22" s="16"/>
      <c r="AX22" s="118" t="s">
        <v>101</v>
      </c>
      <c r="AY22" s="169" t="s">
        <v>96</v>
      </c>
      <c r="AZ22" s="43">
        <v>3</v>
      </c>
      <c r="BA22" s="45">
        <v>68</v>
      </c>
      <c r="BB22" s="44">
        <v>8.4</v>
      </c>
      <c r="BC22" s="43">
        <v>3</v>
      </c>
      <c r="BD22" s="46"/>
      <c r="BG22" s="138"/>
      <c r="BH22" s="138"/>
    </row>
    <row r="23" spans="1:60" x14ac:dyDescent="0.2">
      <c r="A23" s="55">
        <v>15</v>
      </c>
      <c r="B23" s="51">
        <v>20.2</v>
      </c>
      <c r="C23" s="51">
        <v>26.7</v>
      </c>
      <c r="D23" s="51">
        <v>12.6</v>
      </c>
      <c r="E23" s="52">
        <f t="shared" si="0"/>
        <v>14.1</v>
      </c>
      <c r="F23" s="51">
        <v>9.6</v>
      </c>
      <c r="G23" s="51">
        <v>12.3</v>
      </c>
      <c r="H23" s="51">
        <v>9.8000000000000007</v>
      </c>
      <c r="I23" s="51">
        <v>11.2</v>
      </c>
      <c r="J23" s="51">
        <v>8.4</v>
      </c>
      <c r="K23" s="51">
        <v>6.9</v>
      </c>
      <c r="L23" s="53">
        <v>45</v>
      </c>
      <c r="M23" s="53">
        <v>72</v>
      </c>
      <c r="N23" s="53">
        <v>25</v>
      </c>
      <c r="O23" s="51">
        <v>861.7</v>
      </c>
      <c r="P23" s="51">
        <v>863.3</v>
      </c>
      <c r="Q23" s="51">
        <v>860.2</v>
      </c>
      <c r="R23" s="52">
        <f t="shared" si="1"/>
        <v>3.0999999999999091</v>
      </c>
      <c r="S23" s="51">
        <v>1008.5</v>
      </c>
      <c r="T23" s="51">
        <v>1012.2</v>
      </c>
      <c r="U23" s="51">
        <v>1005</v>
      </c>
      <c r="V23" s="52">
        <f t="shared" si="2"/>
        <v>7.2000000000000455</v>
      </c>
      <c r="W23" s="53">
        <v>1</v>
      </c>
      <c r="X23" s="53">
        <v>10</v>
      </c>
      <c r="Y23" s="53">
        <v>2</v>
      </c>
      <c r="Z23" s="51">
        <v>10.1</v>
      </c>
      <c r="AA23" s="51">
        <v>0</v>
      </c>
      <c r="AB23" s="54">
        <v>7.29</v>
      </c>
      <c r="AC23" s="54"/>
      <c r="AD23" s="54"/>
      <c r="AE23" s="54"/>
      <c r="AF23" s="54"/>
      <c r="AG23" s="54"/>
      <c r="AH23" s="54"/>
      <c r="AI23" s="54"/>
      <c r="AJ23" s="54"/>
      <c r="AK23" s="54"/>
      <c r="AL23" s="54"/>
      <c r="AM23" s="16"/>
      <c r="AN23" s="17"/>
      <c r="AO23" s="16"/>
      <c r="AP23" s="16"/>
      <c r="AQ23" s="16"/>
      <c r="AR23" s="16"/>
      <c r="AS23" s="16"/>
      <c r="AT23" s="16"/>
      <c r="AU23" s="16"/>
      <c r="AV23" s="16"/>
      <c r="AW23" s="16"/>
      <c r="AX23" s="16"/>
      <c r="AY23" s="168">
        <v>68</v>
      </c>
      <c r="AZ23" s="43">
        <v>1.9</v>
      </c>
      <c r="BA23" s="45">
        <v>68</v>
      </c>
      <c r="BB23" s="44">
        <v>6.2</v>
      </c>
      <c r="BC23" s="43">
        <v>1.9</v>
      </c>
      <c r="BD23" s="46"/>
      <c r="BG23" s="138"/>
      <c r="BH23" s="138"/>
    </row>
    <row r="24" spans="1:60" x14ac:dyDescent="0.2">
      <c r="A24" s="55">
        <v>16</v>
      </c>
      <c r="B24" s="51">
        <v>20.9</v>
      </c>
      <c r="C24" s="51">
        <v>28.2</v>
      </c>
      <c r="D24" s="51">
        <v>14</v>
      </c>
      <c r="E24" s="52">
        <f t="shared" si="0"/>
        <v>14.2</v>
      </c>
      <c r="F24" s="51">
        <v>11.6</v>
      </c>
      <c r="G24" s="51">
        <v>12.8</v>
      </c>
      <c r="H24" s="51">
        <v>10.199999999999999</v>
      </c>
      <c r="I24" s="51">
        <v>12.1</v>
      </c>
      <c r="J24" s="51">
        <v>7.9</v>
      </c>
      <c r="K24" s="51">
        <v>7.2</v>
      </c>
      <c r="L24" s="53">
        <v>43</v>
      </c>
      <c r="M24" s="53">
        <v>66</v>
      </c>
      <c r="N24" s="53">
        <v>24</v>
      </c>
      <c r="O24" s="51">
        <v>862.6</v>
      </c>
      <c r="P24" s="51">
        <v>864.5</v>
      </c>
      <c r="Q24" s="51">
        <v>859.3</v>
      </c>
      <c r="R24" s="52">
        <f t="shared" si="1"/>
        <v>5.2000000000000455</v>
      </c>
      <c r="S24" s="51">
        <v>1008.7</v>
      </c>
      <c r="T24" s="51">
        <v>1012.8</v>
      </c>
      <c r="U24" s="51">
        <v>1003</v>
      </c>
      <c r="V24" s="52">
        <f t="shared" si="2"/>
        <v>9.7999999999999545</v>
      </c>
      <c r="W24" s="53">
        <v>3</v>
      </c>
      <c r="X24" s="53">
        <v>10</v>
      </c>
      <c r="Y24" s="53">
        <v>2</v>
      </c>
      <c r="Z24" s="51">
        <v>8.3000000000000007</v>
      </c>
      <c r="AA24" s="51">
        <v>0.2</v>
      </c>
      <c r="AB24" s="54">
        <v>7.02</v>
      </c>
      <c r="AC24" s="120" t="s">
        <v>80</v>
      </c>
      <c r="AD24" s="54"/>
      <c r="AE24" s="54"/>
      <c r="AF24" s="54"/>
      <c r="AG24" s="54"/>
      <c r="AH24" s="54"/>
      <c r="AI24" s="54"/>
      <c r="AJ24" s="54"/>
      <c r="AK24" s="120"/>
      <c r="AL24" s="120"/>
      <c r="AM24" s="17"/>
      <c r="AN24" s="16"/>
      <c r="AO24" s="16"/>
      <c r="AP24" s="16"/>
      <c r="AQ24" s="16"/>
      <c r="AR24" s="16"/>
      <c r="AS24" s="118" t="s">
        <v>80</v>
      </c>
      <c r="AT24" s="118" t="s">
        <v>80</v>
      </c>
      <c r="AU24" s="118" t="s">
        <v>80</v>
      </c>
      <c r="AV24" s="118" t="s">
        <v>99</v>
      </c>
      <c r="AW24" s="16"/>
      <c r="AX24" s="118" t="s">
        <v>82</v>
      </c>
      <c r="AY24" s="168">
        <v>68</v>
      </c>
      <c r="AZ24" s="43">
        <v>1.7</v>
      </c>
      <c r="BA24" s="45">
        <v>45</v>
      </c>
      <c r="BB24" s="44">
        <v>11.2</v>
      </c>
      <c r="BC24" s="43">
        <v>1.8</v>
      </c>
      <c r="BD24" s="46"/>
      <c r="BG24" s="138"/>
      <c r="BH24" s="138"/>
    </row>
    <row r="25" spans="1:60" x14ac:dyDescent="0.2">
      <c r="A25" s="55">
        <v>17</v>
      </c>
      <c r="B25" s="51">
        <v>17.3</v>
      </c>
      <c r="C25" s="51">
        <v>29.2</v>
      </c>
      <c r="D25" s="51">
        <v>12.6</v>
      </c>
      <c r="E25" s="52">
        <f t="shared" si="0"/>
        <v>16.600000000000001</v>
      </c>
      <c r="F25" s="51">
        <v>11.4</v>
      </c>
      <c r="G25" s="51">
        <v>13.2</v>
      </c>
      <c r="H25" s="51">
        <v>12.6</v>
      </c>
      <c r="I25" s="51">
        <v>13.1</v>
      </c>
      <c r="J25" s="51">
        <v>11.4</v>
      </c>
      <c r="K25" s="51">
        <v>10.1</v>
      </c>
      <c r="L25" s="53">
        <v>61</v>
      </c>
      <c r="M25" s="53">
        <v>81</v>
      </c>
      <c r="N25" s="53">
        <v>45</v>
      </c>
      <c r="O25" s="51">
        <v>861.4</v>
      </c>
      <c r="P25" s="51">
        <v>861.5</v>
      </c>
      <c r="Q25" s="51">
        <v>861.1</v>
      </c>
      <c r="R25" s="52">
        <f t="shared" si="1"/>
        <v>0.39999999999997726</v>
      </c>
      <c r="S25" s="51">
        <v>1009.4</v>
      </c>
      <c r="T25" s="51">
        <v>1009.8</v>
      </c>
      <c r="U25" s="51">
        <v>1008.6</v>
      </c>
      <c r="V25" s="52">
        <f t="shared" si="2"/>
        <v>1.1999999999999318</v>
      </c>
      <c r="W25" s="53">
        <v>5</v>
      </c>
      <c r="X25" s="53">
        <v>10</v>
      </c>
      <c r="Y25" s="53">
        <v>2</v>
      </c>
      <c r="Z25" s="51">
        <v>9.1</v>
      </c>
      <c r="AA25" s="51">
        <v>5.6</v>
      </c>
      <c r="AB25" s="54">
        <v>6.64</v>
      </c>
      <c r="AC25" s="120" t="s">
        <v>80</v>
      </c>
      <c r="AD25" s="120" t="s">
        <v>80</v>
      </c>
      <c r="AE25" s="54"/>
      <c r="AF25" s="54"/>
      <c r="AG25" s="120" t="s">
        <v>80</v>
      </c>
      <c r="AH25" s="54"/>
      <c r="AI25" s="54"/>
      <c r="AJ25" s="54"/>
      <c r="AK25" s="54"/>
      <c r="AL25" s="54"/>
      <c r="AM25" s="16"/>
      <c r="AN25" s="16"/>
      <c r="AO25" s="16"/>
      <c r="AP25" s="16"/>
      <c r="AQ25" s="16"/>
      <c r="AR25" s="16"/>
      <c r="AS25" s="16"/>
      <c r="AT25" s="16"/>
      <c r="AU25" s="16"/>
      <c r="AV25" s="118" t="s">
        <v>99</v>
      </c>
      <c r="AW25" s="16"/>
      <c r="AX25" s="16"/>
      <c r="AY25" s="168">
        <v>68</v>
      </c>
      <c r="AZ25" s="43">
        <v>0.8</v>
      </c>
      <c r="BA25" s="45">
        <v>68</v>
      </c>
      <c r="BB25" s="44">
        <v>6.7</v>
      </c>
      <c r="BC25" s="43">
        <v>0.8</v>
      </c>
      <c r="BD25" s="46"/>
      <c r="BG25" s="138"/>
      <c r="BH25" s="138"/>
    </row>
    <row r="26" spans="1:60" x14ac:dyDescent="0.2">
      <c r="A26" s="55">
        <v>18</v>
      </c>
      <c r="B26" s="51">
        <v>18</v>
      </c>
      <c r="C26" s="51">
        <v>24.5</v>
      </c>
      <c r="D26" s="51">
        <v>9.6</v>
      </c>
      <c r="E26" s="52">
        <f t="shared" si="0"/>
        <v>14.9</v>
      </c>
      <c r="F26" s="51">
        <v>9.1999999999999993</v>
      </c>
      <c r="G26" s="51">
        <v>12</v>
      </c>
      <c r="H26" s="51">
        <v>10.5</v>
      </c>
      <c r="I26" s="51">
        <v>13.3</v>
      </c>
      <c r="J26" s="51">
        <v>7.4</v>
      </c>
      <c r="K26" s="51">
        <v>7.3</v>
      </c>
      <c r="L26" s="53">
        <v>54</v>
      </c>
      <c r="M26" s="53">
        <v>96</v>
      </c>
      <c r="N26" s="53">
        <v>25</v>
      </c>
      <c r="O26" s="51">
        <v>861.1</v>
      </c>
      <c r="P26" s="51">
        <v>864.1</v>
      </c>
      <c r="Q26" s="51">
        <v>857.8</v>
      </c>
      <c r="R26" s="52">
        <f t="shared" si="1"/>
        <v>6.3000000000000682</v>
      </c>
      <c r="S26" s="51">
        <v>1010.7</v>
      </c>
      <c r="T26" s="51">
        <v>1014.9</v>
      </c>
      <c r="U26" s="51">
        <v>1003.1</v>
      </c>
      <c r="V26" s="52">
        <f t="shared" si="2"/>
        <v>11.799999999999955</v>
      </c>
      <c r="W26" s="53">
        <v>2</v>
      </c>
      <c r="X26" s="53">
        <v>10</v>
      </c>
      <c r="Y26" s="53">
        <v>2</v>
      </c>
      <c r="Z26" s="51"/>
      <c r="AA26" s="51">
        <v>0</v>
      </c>
      <c r="AB26" s="54">
        <v>6.98</v>
      </c>
      <c r="AC26" s="54"/>
      <c r="AD26" s="54"/>
      <c r="AE26" s="54"/>
      <c r="AF26" s="54"/>
      <c r="AG26" s="54"/>
      <c r="AH26" s="54"/>
      <c r="AI26" s="54"/>
      <c r="AJ26" s="120" t="s">
        <v>80</v>
      </c>
      <c r="AK26" s="54"/>
      <c r="AL26" s="54"/>
      <c r="AM26" s="16"/>
      <c r="AN26" s="16"/>
      <c r="AO26" s="16"/>
      <c r="AP26" s="16"/>
      <c r="AQ26" s="16"/>
      <c r="AR26" s="16"/>
      <c r="AS26" s="81"/>
      <c r="AT26" s="16"/>
      <c r="AU26" s="16"/>
      <c r="AV26" s="16"/>
      <c r="AW26" s="16"/>
      <c r="AX26" s="16"/>
      <c r="AY26" s="168">
        <v>68</v>
      </c>
      <c r="AZ26" s="43">
        <v>2.9</v>
      </c>
      <c r="BA26" s="45">
        <v>68</v>
      </c>
      <c r="BB26" s="44">
        <v>7</v>
      </c>
      <c r="BC26" s="43">
        <v>3</v>
      </c>
      <c r="BD26" s="46"/>
      <c r="BG26" s="138"/>
      <c r="BH26" s="138"/>
    </row>
    <row r="27" spans="1:60" x14ac:dyDescent="0.2">
      <c r="A27" s="55">
        <v>19</v>
      </c>
      <c r="B27" s="51">
        <v>15.4</v>
      </c>
      <c r="C27" s="51">
        <v>20.9</v>
      </c>
      <c r="D27" s="51">
        <v>11.8</v>
      </c>
      <c r="E27" s="52">
        <f t="shared" si="0"/>
        <v>9.0999999999999979</v>
      </c>
      <c r="F27" s="51">
        <v>9.3000000000000007</v>
      </c>
      <c r="G27" s="51">
        <v>11.4</v>
      </c>
      <c r="H27" s="51">
        <v>11.2</v>
      </c>
      <c r="I27" s="51">
        <v>14.8</v>
      </c>
      <c r="J27" s="51">
        <v>9.1</v>
      </c>
      <c r="K27" s="51">
        <v>8.5</v>
      </c>
      <c r="L27" s="53">
        <v>66</v>
      </c>
      <c r="M27" s="53">
        <v>90</v>
      </c>
      <c r="N27" s="53">
        <v>41</v>
      </c>
      <c r="O27" s="51">
        <v>862.2</v>
      </c>
      <c r="P27" s="51">
        <v>863.7</v>
      </c>
      <c r="Q27" s="51">
        <v>860.8</v>
      </c>
      <c r="R27" s="52">
        <f t="shared" si="1"/>
        <v>2.9000000000000909</v>
      </c>
      <c r="S27" s="51">
        <v>1010.4</v>
      </c>
      <c r="T27" s="51">
        <v>1013.7</v>
      </c>
      <c r="U27" s="51">
        <v>1006.7</v>
      </c>
      <c r="V27" s="52">
        <f t="shared" si="2"/>
        <v>7</v>
      </c>
      <c r="W27" s="53">
        <v>7</v>
      </c>
      <c r="X27" s="53">
        <v>10</v>
      </c>
      <c r="Y27" s="53">
        <v>2</v>
      </c>
      <c r="Z27" s="51">
        <v>1.3</v>
      </c>
      <c r="AA27" s="51">
        <v>4.5999999999999996</v>
      </c>
      <c r="AB27" s="54">
        <v>3.94</v>
      </c>
      <c r="AC27" s="120" t="s">
        <v>80</v>
      </c>
      <c r="AD27" s="54"/>
      <c r="AE27" s="54"/>
      <c r="AF27" s="54"/>
      <c r="AG27" s="54"/>
      <c r="AH27" s="54"/>
      <c r="AI27" s="54"/>
      <c r="AJ27" s="54"/>
      <c r="AK27" s="54"/>
      <c r="AL27" s="54"/>
      <c r="AM27" s="118"/>
      <c r="AN27" s="118"/>
      <c r="AO27" s="16"/>
      <c r="AP27" s="16"/>
      <c r="AQ27" s="16"/>
      <c r="AR27" s="16"/>
      <c r="AS27" s="16"/>
      <c r="AT27" s="118" t="s">
        <v>80</v>
      </c>
      <c r="AU27" s="118" t="s">
        <v>80</v>
      </c>
      <c r="AV27" s="118" t="s">
        <v>99</v>
      </c>
      <c r="AW27" s="16"/>
      <c r="AX27" s="118" t="s">
        <v>102</v>
      </c>
      <c r="AY27" s="169">
        <v>68</v>
      </c>
      <c r="AZ27" s="43">
        <v>1.6</v>
      </c>
      <c r="BA27" s="45">
        <v>360</v>
      </c>
      <c r="BB27" s="44">
        <v>7.8</v>
      </c>
      <c r="BC27" s="43">
        <v>1.7</v>
      </c>
      <c r="BD27" s="46"/>
      <c r="BG27" s="138"/>
      <c r="BH27" s="138"/>
    </row>
    <row r="28" spans="1:60" s="137" customFormat="1" x14ac:dyDescent="0.2">
      <c r="A28" s="125">
        <v>20</v>
      </c>
      <c r="B28" s="126">
        <v>17.7</v>
      </c>
      <c r="C28" s="126">
        <v>25.2</v>
      </c>
      <c r="D28" s="126">
        <v>10.8</v>
      </c>
      <c r="E28" s="127">
        <f t="shared" si="0"/>
        <v>14.399999999999999</v>
      </c>
      <c r="F28" s="126">
        <v>9</v>
      </c>
      <c r="G28" s="126">
        <v>12.3</v>
      </c>
      <c r="H28" s="126">
        <v>11.2</v>
      </c>
      <c r="I28" s="126">
        <v>12.5</v>
      </c>
      <c r="J28" s="126">
        <v>9.6</v>
      </c>
      <c r="K28" s="126">
        <v>8.6999999999999993</v>
      </c>
      <c r="L28" s="128">
        <v>60</v>
      </c>
      <c r="M28" s="128">
        <v>89</v>
      </c>
      <c r="N28" s="128">
        <v>30</v>
      </c>
      <c r="O28" s="126">
        <v>860.8</v>
      </c>
      <c r="P28" s="126">
        <v>862.9</v>
      </c>
      <c r="Q28" s="126">
        <v>857.4</v>
      </c>
      <c r="R28" s="127">
        <f t="shared" si="1"/>
        <v>5.5</v>
      </c>
      <c r="S28" s="126">
        <v>1009.4</v>
      </c>
      <c r="T28" s="126">
        <v>1014.1</v>
      </c>
      <c r="U28" s="126">
        <v>1003.1</v>
      </c>
      <c r="V28" s="127">
        <f t="shared" si="2"/>
        <v>11</v>
      </c>
      <c r="W28" s="128">
        <v>3</v>
      </c>
      <c r="X28" s="53">
        <v>10</v>
      </c>
      <c r="Y28" s="53">
        <v>2</v>
      </c>
      <c r="Z28" s="126">
        <v>10.6</v>
      </c>
      <c r="AA28" s="126">
        <v>0</v>
      </c>
      <c r="AB28" s="129">
        <v>4.0999999999999996</v>
      </c>
      <c r="AC28" s="130"/>
      <c r="AD28" s="129"/>
      <c r="AE28" s="129"/>
      <c r="AF28" s="129"/>
      <c r="AG28" s="129"/>
      <c r="AH28" s="129"/>
      <c r="AI28" s="129"/>
      <c r="AJ28" s="130" t="s">
        <v>80</v>
      </c>
      <c r="AK28" s="129"/>
      <c r="AL28" s="129"/>
      <c r="AM28" s="131"/>
      <c r="AN28" s="131"/>
      <c r="AO28" s="132"/>
      <c r="AP28" s="132"/>
      <c r="AQ28" s="132"/>
      <c r="AR28" s="132"/>
      <c r="AS28" s="132"/>
      <c r="AT28" s="132"/>
      <c r="AU28" s="132"/>
      <c r="AV28" s="132"/>
      <c r="AW28" s="132"/>
      <c r="AX28" s="132"/>
      <c r="AY28" s="264">
        <v>68</v>
      </c>
      <c r="AZ28" s="134">
        <v>1.9</v>
      </c>
      <c r="BA28" s="170">
        <v>68</v>
      </c>
      <c r="BB28" s="135">
        <v>7.3</v>
      </c>
      <c r="BC28" s="134">
        <v>1.9</v>
      </c>
      <c r="BD28" s="136"/>
      <c r="BG28" s="140"/>
      <c r="BH28" s="140"/>
    </row>
    <row r="29" spans="1:60" x14ac:dyDescent="0.2">
      <c r="A29" s="55">
        <v>21</v>
      </c>
      <c r="B29" s="51">
        <v>22.6</v>
      </c>
      <c r="C29" s="51">
        <v>30.1</v>
      </c>
      <c r="D29" s="51">
        <v>13.6</v>
      </c>
      <c r="E29" s="52">
        <f t="shared" si="0"/>
        <v>16.5</v>
      </c>
      <c r="F29" s="51">
        <v>11.6</v>
      </c>
      <c r="G29" s="51">
        <v>12.4</v>
      </c>
      <c r="H29" s="51">
        <v>8.5</v>
      </c>
      <c r="I29" s="51">
        <v>11.3</v>
      </c>
      <c r="J29" s="51">
        <v>5.6</v>
      </c>
      <c r="K29" s="51">
        <v>4.3</v>
      </c>
      <c r="L29" s="53">
        <v>36</v>
      </c>
      <c r="M29" s="53">
        <v>71</v>
      </c>
      <c r="N29" s="53">
        <v>14</v>
      </c>
      <c r="O29" s="51">
        <v>855.1</v>
      </c>
      <c r="P29" s="51">
        <v>859</v>
      </c>
      <c r="Q29" s="51">
        <v>850.4</v>
      </c>
      <c r="R29" s="52">
        <f t="shared" si="1"/>
        <v>8.6000000000000227</v>
      </c>
      <c r="S29" s="51">
        <v>999.8</v>
      </c>
      <c r="T29" s="51">
        <v>1004.6</v>
      </c>
      <c r="U29" s="51">
        <v>992</v>
      </c>
      <c r="V29" s="52">
        <f t="shared" si="2"/>
        <v>12.600000000000023</v>
      </c>
      <c r="W29" s="53">
        <v>5</v>
      </c>
      <c r="X29" s="53">
        <v>10</v>
      </c>
      <c r="Y29" s="53">
        <v>2</v>
      </c>
      <c r="Z29" s="51">
        <v>10.3</v>
      </c>
      <c r="AA29" s="51">
        <v>0</v>
      </c>
      <c r="AB29" s="54">
        <v>7.9</v>
      </c>
      <c r="AC29" s="54"/>
      <c r="AD29" s="54"/>
      <c r="AE29" s="54"/>
      <c r="AF29" s="54"/>
      <c r="AG29" s="54"/>
      <c r="AH29" s="54"/>
      <c r="AI29" s="54"/>
      <c r="AJ29" s="54"/>
      <c r="AK29" s="54"/>
      <c r="AL29" s="54"/>
      <c r="AM29" s="118"/>
      <c r="AN29" s="118"/>
      <c r="AO29" s="16"/>
      <c r="AP29" s="16"/>
      <c r="AQ29" s="16"/>
      <c r="AR29" s="16"/>
      <c r="AS29" s="16"/>
      <c r="AT29" s="16"/>
      <c r="AU29" s="118" t="s">
        <v>80</v>
      </c>
      <c r="AV29" s="16"/>
      <c r="AW29" s="16"/>
      <c r="AX29" s="16"/>
      <c r="AY29" s="169">
        <v>248</v>
      </c>
      <c r="AZ29" s="291">
        <v>3.8</v>
      </c>
      <c r="BA29" s="45">
        <v>248</v>
      </c>
      <c r="BB29" s="44">
        <v>16.2</v>
      </c>
      <c r="BC29" s="43">
        <v>3.9</v>
      </c>
      <c r="BD29" s="46"/>
      <c r="BG29" s="138"/>
      <c r="BH29" s="138"/>
    </row>
    <row r="30" spans="1:60" x14ac:dyDescent="0.2">
      <c r="A30" s="55">
        <v>22</v>
      </c>
      <c r="B30" s="51">
        <v>20.5</v>
      </c>
      <c r="C30" s="51">
        <v>27.3</v>
      </c>
      <c r="D30" s="56">
        <v>15</v>
      </c>
      <c r="E30" s="52">
        <f t="shared" si="0"/>
        <v>12.3</v>
      </c>
      <c r="F30" s="51">
        <v>13</v>
      </c>
      <c r="G30" s="51">
        <v>10.1</v>
      </c>
      <c r="H30" s="51">
        <v>6.5</v>
      </c>
      <c r="I30" s="51">
        <v>8.3000000000000007</v>
      </c>
      <c r="J30" s="51">
        <v>4.8</v>
      </c>
      <c r="K30" s="51">
        <v>0.7</v>
      </c>
      <c r="L30" s="53">
        <v>28</v>
      </c>
      <c r="M30" s="53">
        <v>42</v>
      </c>
      <c r="N30" s="53">
        <v>14</v>
      </c>
      <c r="O30" s="51">
        <v>852</v>
      </c>
      <c r="P30" s="51">
        <v>853.8</v>
      </c>
      <c r="Q30" s="51">
        <v>848.9</v>
      </c>
      <c r="R30" s="52">
        <f t="shared" si="1"/>
        <v>4.8999999999999773</v>
      </c>
      <c r="S30" s="51">
        <v>996.1</v>
      </c>
      <c r="T30" s="51">
        <v>998.4</v>
      </c>
      <c r="U30" s="51">
        <v>992.3</v>
      </c>
      <c r="V30" s="52">
        <f t="shared" si="2"/>
        <v>6.1000000000000227</v>
      </c>
      <c r="W30" s="53"/>
      <c r="X30" s="53">
        <v>10</v>
      </c>
      <c r="Y30" s="53">
        <v>2</v>
      </c>
      <c r="Z30" s="51">
        <v>11.5</v>
      </c>
      <c r="AA30" s="51">
        <v>0</v>
      </c>
      <c r="AB30" s="54">
        <v>11.78</v>
      </c>
      <c r="AC30" s="54"/>
      <c r="AD30" s="54"/>
      <c r="AE30" s="54"/>
      <c r="AF30" s="54"/>
      <c r="AG30" s="54"/>
      <c r="AH30" s="54"/>
      <c r="AI30" s="54"/>
      <c r="AJ30" s="54"/>
      <c r="AK30" s="54"/>
      <c r="AL30" s="54"/>
      <c r="AM30" s="17"/>
      <c r="AN30" s="118"/>
      <c r="AO30" s="118" t="s">
        <v>80</v>
      </c>
      <c r="AP30" s="118" t="s">
        <v>80</v>
      </c>
      <c r="AQ30" s="16"/>
      <c r="AR30" s="16"/>
      <c r="AS30" s="16"/>
      <c r="AT30" s="16"/>
      <c r="AU30" s="16"/>
      <c r="AV30" s="16"/>
      <c r="AW30" s="16"/>
      <c r="AX30" s="16"/>
      <c r="AY30" s="169">
        <v>270</v>
      </c>
      <c r="AZ30" s="43">
        <v>6.4</v>
      </c>
      <c r="BA30" s="45">
        <v>270</v>
      </c>
      <c r="BB30" s="44">
        <v>23.2</v>
      </c>
      <c r="BC30" s="43">
        <v>6.4</v>
      </c>
      <c r="BD30" s="46"/>
      <c r="BG30" s="138"/>
      <c r="BH30" s="138"/>
    </row>
    <row r="31" spans="1:60" x14ac:dyDescent="0.2">
      <c r="A31" s="55">
        <v>23</v>
      </c>
      <c r="B31" s="51">
        <v>17.399999999999999</v>
      </c>
      <c r="C31" s="51">
        <v>23.7</v>
      </c>
      <c r="D31" s="51">
        <v>12.4</v>
      </c>
      <c r="E31" s="52">
        <f t="shared" si="0"/>
        <v>11.299999999999999</v>
      </c>
      <c r="F31" s="51">
        <v>12</v>
      </c>
      <c r="G31" s="51">
        <v>7.9</v>
      </c>
      <c r="H31" s="51">
        <v>5.0999999999999996</v>
      </c>
      <c r="I31" s="51">
        <v>6.8</v>
      </c>
      <c r="J31" s="51">
        <v>3.4</v>
      </c>
      <c r="K31" s="51">
        <v>-2.5</v>
      </c>
      <c r="L31" s="53">
        <v>27</v>
      </c>
      <c r="M31" s="53">
        <v>45</v>
      </c>
      <c r="N31" s="53">
        <v>12</v>
      </c>
      <c r="O31" s="51">
        <v>853.6</v>
      </c>
      <c r="P31" s="51">
        <v>859.3</v>
      </c>
      <c r="Q31" s="51">
        <v>851.2</v>
      </c>
      <c r="R31" s="52">
        <f t="shared" si="1"/>
        <v>8.0999999999999091</v>
      </c>
      <c r="S31" s="51">
        <v>999.9</v>
      </c>
      <c r="T31" s="51">
        <v>1005.8</v>
      </c>
      <c r="U31" s="51">
        <v>996.7</v>
      </c>
      <c r="V31" s="52">
        <f t="shared" si="2"/>
        <v>9.0999999999999091</v>
      </c>
      <c r="W31" s="53">
        <v>1</v>
      </c>
      <c r="X31" s="53">
        <v>10</v>
      </c>
      <c r="Y31" s="53">
        <v>2</v>
      </c>
      <c r="Z31" s="51">
        <v>11.05</v>
      </c>
      <c r="AA31" s="51">
        <v>0</v>
      </c>
      <c r="AB31" s="54">
        <v>11.55</v>
      </c>
      <c r="AC31" s="54"/>
      <c r="AD31" s="54"/>
      <c r="AE31" s="54"/>
      <c r="AF31" s="54"/>
      <c r="AG31" s="54"/>
      <c r="AH31" s="54"/>
      <c r="AI31" s="54"/>
      <c r="AJ31" s="54"/>
      <c r="AK31" s="54"/>
      <c r="AL31" s="54"/>
      <c r="AM31" s="17"/>
      <c r="AN31" s="118"/>
      <c r="AO31" s="118" t="s">
        <v>80</v>
      </c>
      <c r="AP31" s="118" t="s">
        <v>80</v>
      </c>
      <c r="AQ31" s="16"/>
      <c r="AR31" s="16"/>
      <c r="AS31" s="16"/>
      <c r="AT31" s="16"/>
      <c r="AU31" s="16"/>
      <c r="AV31" s="16"/>
      <c r="AW31" s="16"/>
      <c r="AX31" s="16"/>
      <c r="AY31" s="169">
        <v>248</v>
      </c>
      <c r="AZ31" s="43">
        <v>9.3000000000000007</v>
      </c>
      <c r="BA31" s="45">
        <v>270</v>
      </c>
      <c r="BB31" s="44">
        <v>20.2</v>
      </c>
      <c r="BC31" s="43">
        <v>9.3000000000000007</v>
      </c>
      <c r="BD31" s="46"/>
      <c r="BG31" s="138"/>
      <c r="BH31" s="138"/>
    </row>
    <row r="32" spans="1:60" x14ac:dyDescent="0.2">
      <c r="A32" s="55">
        <v>24</v>
      </c>
      <c r="B32" s="51">
        <v>13.9</v>
      </c>
      <c r="C32" s="51">
        <v>25.4</v>
      </c>
      <c r="D32" s="51">
        <v>5</v>
      </c>
      <c r="E32" s="52">
        <f t="shared" si="0"/>
        <v>20.399999999999999</v>
      </c>
      <c r="F32" s="51">
        <v>2.8</v>
      </c>
      <c r="G32" s="51">
        <v>5.6</v>
      </c>
      <c r="H32" s="51">
        <v>5.4</v>
      </c>
      <c r="I32" s="51">
        <v>5.7</v>
      </c>
      <c r="J32" s="51">
        <v>4.8</v>
      </c>
      <c r="K32" s="51">
        <v>-1.4</v>
      </c>
      <c r="L32" s="53">
        <v>40</v>
      </c>
      <c r="M32" s="53">
        <v>53</v>
      </c>
      <c r="N32" s="53">
        <v>28</v>
      </c>
      <c r="O32" s="51">
        <v>860.8</v>
      </c>
      <c r="P32" s="51">
        <v>861.4</v>
      </c>
      <c r="Q32" s="51">
        <v>860.1</v>
      </c>
      <c r="R32" s="52">
        <f t="shared" si="1"/>
        <v>1.2999999999999545</v>
      </c>
      <c r="S32" s="51">
        <v>1012.7</v>
      </c>
      <c r="T32" s="51">
        <v>1013.8</v>
      </c>
      <c r="U32" s="51">
        <v>1011.2</v>
      </c>
      <c r="V32" s="52">
        <f t="shared" si="2"/>
        <v>2.5999999999999091</v>
      </c>
      <c r="W32" s="53"/>
      <c r="X32" s="53">
        <v>10</v>
      </c>
      <c r="Y32" s="53">
        <v>2</v>
      </c>
      <c r="Z32" s="51">
        <v>11.55</v>
      </c>
      <c r="AA32" s="51">
        <v>0</v>
      </c>
      <c r="AB32" s="54">
        <v>8.02</v>
      </c>
      <c r="AC32" s="54"/>
      <c r="AD32" s="54"/>
      <c r="AE32" s="54"/>
      <c r="AF32" s="54"/>
      <c r="AG32" s="54"/>
      <c r="AH32" s="54"/>
      <c r="AI32" s="54"/>
      <c r="AJ32" s="120"/>
      <c r="AK32" s="54"/>
      <c r="AL32" s="54"/>
      <c r="AM32" s="118"/>
      <c r="AN32" s="17"/>
      <c r="AO32" s="16"/>
      <c r="AP32" s="16"/>
      <c r="AQ32" s="16"/>
      <c r="AR32" s="16"/>
      <c r="AS32" s="16"/>
      <c r="AT32" s="16"/>
      <c r="AU32" s="16"/>
      <c r="AV32" s="16"/>
      <c r="AW32" s="16"/>
      <c r="AX32" s="16"/>
      <c r="AY32" s="169">
        <v>90</v>
      </c>
      <c r="AZ32" s="43">
        <v>0.9</v>
      </c>
      <c r="BA32" s="45">
        <v>90</v>
      </c>
      <c r="BB32" s="44">
        <v>5.6</v>
      </c>
      <c r="BC32" s="43">
        <v>0.9</v>
      </c>
      <c r="BD32" s="46"/>
      <c r="BG32" s="138"/>
    </row>
    <row r="33" spans="1:60" x14ac:dyDescent="0.2">
      <c r="A33" s="50">
        <v>25</v>
      </c>
      <c r="B33" s="51">
        <v>19.2</v>
      </c>
      <c r="C33" s="51">
        <v>27.3</v>
      </c>
      <c r="D33" s="51">
        <v>8.6</v>
      </c>
      <c r="E33" s="52">
        <f t="shared" si="0"/>
        <v>18.700000000000003</v>
      </c>
      <c r="F33" s="51">
        <v>6.3</v>
      </c>
      <c r="G33" s="51">
        <v>9.4</v>
      </c>
      <c r="H33" s="51">
        <v>5.6</v>
      </c>
      <c r="I33" s="51">
        <v>6.8</v>
      </c>
      <c r="J33" s="51">
        <v>4</v>
      </c>
      <c r="K33" s="51">
        <v>-1.2</v>
      </c>
      <c r="L33" s="53">
        <v>26</v>
      </c>
      <c r="M33" s="53">
        <v>54</v>
      </c>
      <c r="N33" s="53">
        <v>12</v>
      </c>
      <c r="O33" s="51">
        <v>860.6</v>
      </c>
      <c r="P33" s="51">
        <v>863</v>
      </c>
      <c r="Q33" s="51">
        <v>857.7</v>
      </c>
      <c r="R33" s="52">
        <f t="shared" si="1"/>
        <v>5.2999999999999545</v>
      </c>
      <c r="S33" s="51">
        <v>1009.5</v>
      </c>
      <c r="T33" s="51">
        <v>1013.3</v>
      </c>
      <c r="U33" s="51">
        <v>1001.1</v>
      </c>
      <c r="V33" s="52">
        <f t="shared" si="2"/>
        <v>12.199999999999932</v>
      </c>
      <c r="W33" s="53"/>
      <c r="X33" s="53">
        <v>10</v>
      </c>
      <c r="Y33" s="53">
        <v>2</v>
      </c>
      <c r="Z33" s="51">
        <v>11.35</v>
      </c>
      <c r="AA33" s="51">
        <v>0</v>
      </c>
      <c r="AB33" s="54">
        <v>8.01</v>
      </c>
      <c r="AC33" s="54"/>
      <c r="AD33" s="54"/>
      <c r="AE33" s="54"/>
      <c r="AF33" s="54"/>
      <c r="AG33" s="54"/>
      <c r="AH33" s="54"/>
      <c r="AI33" s="54"/>
      <c r="AJ33" s="54"/>
      <c r="AK33" s="54"/>
      <c r="AL33" s="54"/>
      <c r="AM33" s="17"/>
      <c r="AN33" s="118"/>
      <c r="AO33" s="16"/>
      <c r="AP33" s="16"/>
      <c r="AQ33" s="16"/>
      <c r="AR33" s="16"/>
      <c r="AS33" s="16"/>
      <c r="AT33" s="16"/>
      <c r="AU33" s="16"/>
      <c r="AV33" s="16"/>
      <c r="AW33" s="16"/>
      <c r="AX33" s="16"/>
      <c r="AY33" s="121">
        <v>23</v>
      </c>
      <c r="AZ33" s="123">
        <v>2.5</v>
      </c>
      <c r="BA33" s="47">
        <v>23</v>
      </c>
      <c r="BB33" s="112">
        <v>5.9</v>
      </c>
      <c r="BC33" s="48">
        <v>2.5</v>
      </c>
      <c r="BD33" s="48"/>
      <c r="BE33" s="138"/>
      <c r="BG33" s="138"/>
      <c r="BH33" s="138"/>
    </row>
    <row r="34" spans="1:60" x14ac:dyDescent="0.2">
      <c r="A34" s="50">
        <v>26</v>
      </c>
      <c r="B34" s="51">
        <v>19.7</v>
      </c>
      <c r="C34" s="51">
        <v>27.3</v>
      </c>
      <c r="D34" s="51">
        <v>10.8</v>
      </c>
      <c r="E34" s="52">
        <f t="shared" si="0"/>
        <v>16.5</v>
      </c>
      <c r="F34" s="51">
        <v>9.6</v>
      </c>
      <c r="G34" s="51">
        <v>8.6999999999999993</v>
      </c>
      <c r="H34" s="51">
        <v>5.0999999999999996</v>
      </c>
      <c r="I34" s="51">
        <v>6.8</v>
      </c>
      <c r="J34" s="51">
        <v>4.3</v>
      </c>
      <c r="K34" s="51">
        <v>-2.2999999999999998</v>
      </c>
      <c r="L34" s="53">
        <v>24</v>
      </c>
      <c r="M34" s="53">
        <v>45</v>
      </c>
      <c r="N34" s="53">
        <v>13</v>
      </c>
      <c r="O34" s="51">
        <v>859.1</v>
      </c>
      <c r="P34" s="51">
        <v>860.6</v>
      </c>
      <c r="Q34" s="51">
        <v>856.7</v>
      </c>
      <c r="R34" s="52">
        <f t="shared" si="1"/>
        <v>3.8999999999999773</v>
      </c>
      <c r="S34" s="51">
        <v>1005.4</v>
      </c>
      <c r="T34" s="51">
        <v>1009.9</v>
      </c>
      <c r="U34" s="51">
        <v>1000.1</v>
      </c>
      <c r="V34" s="52">
        <f t="shared" si="2"/>
        <v>9.7999999999999545</v>
      </c>
      <c r="W34" s="53">
        <v>5</v>
      </c>
      <c r="X34" s="53">
        <v>10</v>
      </c>
      <c r="Y34" s="53">
        <v>2</v>
      </c>
      <c r="Z34" s="51">
        <v>6.35</v>
      </c>
      <c r="AA34" s="51">
        <v>0</v>
      </c>
      <c r="AB34" s="54">
        <v>8.7200000000000006</v>
      </c>
      <c r="AC34" s="54"/>
      <c r="AD34" s="54"/>
      <c r="AE34" s="54"/>
      <c r="AF34" s="54"/>
      <c r="AG34" s="54"/>
      <c r="AH34" s="54"/>
      <c r="AI34" s="54"/>
      <c r="AJ34" s="54"/>
      <c r="AK34" s="54"/>
      <c r="AL34" s="54"/>
      <c r="AM34" s="122"/>
      <c r="AN34" s="122"/>
      <c r="AO34" s="13"/>
      <c r="AP34" s="13"/>
      <c r="AQ34" s="13"/>
      <c r="AR34" s="13"/>
      <c r="AS34" s="13"/>
      <c r="AT34" s="13"/>
      <c r="AU34" s="13"/>
      <c r="AV34" s="13"/>
      <c r="AW34" s="13"/>
      <c r="AX34" s="13"/>
      <c r="AY34" s="121">
        <v>68</v>
      </c>
      <c r="AZ34" s="123">
        <v>1.5</v>
      </c>
      <c r="BA34" s="47">
        <v>68</v>
      </c>
      <c r="BB34" s="112">
        <v>6.7</v>
      </c>
      <c r="BC34" s="48">
        <v>1.5</v>
      </c>
      <c r="BD34" s="48"/>
      <c r="BG34" s="138"/>
      <c r="BH34" s="138"/>
    </row>
    <row r="35" spans="1:60" x14ac:dyDescent="0.2">
      <c r="A35" s="50">
        <v>27</v>
      </c>
      <c r="B35" s="51">
        <v>18.600000000000001</v>
      </c>
      <c r="C35" s="51">
        <v>25.6</v>
      </c>
      <c r="D35" s="51">
        <v>11.8</v>
      </c>
      <c r="E35" s="52">
        <f t="shared" si="0"/>
        <v>13.8</v>
      </c>
      <c r="F35" s="51">
        <v>10</v>
      </c>
      <c r="G35" s="51">
        <v>10</v>
      </c>
      <c r="H35" s="51">
        <v>7.5</v>
      </c>
      <c r="I35" s="51">
        <v>9.4</v>
      </c>
      <c r="J35" s="51">
        <v>4.9000000000000004</v>
      </c>
      <c r="K35" s="51">
        <v>2.6</v>
      </c>
      <c r="L35" s="53">
        <v>35</v>
      </c>
      <c r="M35" s="53">
        <v>51</v>
      </c>
      <c r="N35" s="53">
        <v>25</v>
      </c>
      <c r="O35" s="51">
        <v>859.5</v>
      </c>
      <c r="P35" s="51">
        <v>861.3</v>
      </c>
      <c r="Q35" s="51">
        <v>858.2</v>
      </c>
      <c r="R35" s="52">
        <f t="shared" si="1"/>
        <v>3.0999999999999091</v>
      </c>
      <c r="S35" s="51">
        <v>1006.1</v>
      </c>
      <c r="T35" s="51">
        <v>1010.1</v>
      </c>
      <c r="U35" s="51">
        <v>1002.8</v>
      </c>
      <c r="V35" s="52">
        <f t="shared" si="2"/>
        <v>7.3000000000000682</v>
      </c>
      <c r="W35" s="53">
        <v>5</v>
      </c>
      <c r="X35" s="53">
        <v>10</v>
      </c>
      <c r="Y35" s="53">
        <v>2</v>
      </c>
      <c r="Z35" s="51">
        <v>8</v>
      </c>
      <c r="AA35" s="51">
        <v>0.3</v>
      </c>
      <c r="AB35" s="54">
        <v>6.92</v>
      </c>
      <c r="AC35" s="120" t="s">
        <v>98</v>
      </c>
      <c r="AD35" s="54"/>
      <c r="AE35" s="54"/>
      <c r="AF35" s="54"/>
      <c r="AG35" s="54"/>
      <c r="AH35" s="54"/>
      <c r="AI35" s="54"/>
      <c r="AJ35" s="54"/>
      <c r="AK35" s="54"/>
      <c r="AL35" s="54"/>
      <c r="AM35" s="75"/>
      <c r="AN35" s="122"/>
      <c r="AO35" s="13"/>
      <c r="AP35" s="13"/>
      <c r="AQ35" s="13"/>
      <c r="AR35" s="13"/>
      <c r="AS35" s="122" t="s">
        <v>80</v>
      </c>
      <c r="AT35" s="122" t="s">
        <v>80</v>
      </c>
      <c r="AU35" s="122" t="s">
        <v>80</v>
      </c>
      <c r="AV35" s="122" t="s">
        <v>99</v>
      </c>
      <c r="AW35" s="13"/>
      <c r="AX35" s="122" t="s">
        <v>82</v>
      </c>
      <c r="AY35" s="121">
        <v>68</v>
      </c>
      <c r="AZ35" s="123">
        <v>2.2000000000000002</v>
      </c>
      <c r="BA35" s="47">
        <v>113</v>
      </c>
      <c r="BB35" s="112">
        <v>14.6</v>
      </c>
      <c r="BC35" s="48">
        <v>2.1</v>
      </c>
      <c r="BD35" s="48"/>
      <c r="BG35" s="138"/>
      <c r="BH35" s="138"/>
    </row>
    <row r="36" spans="1:60" x14ac:dyDescent="0.2">
      <c r="A36" s="143">
        <v>28</v>
      </c>
      <c r="B36" s="144">
        <v>22.7</v>
      </c>
      <c r="C36" s="145">
        <v>31.4</v>
      </c>
      <c r="D36" s="145">
        <v>13</v>
      </c>
      <c r="E36" s="146">
        <f t="shared" si="0"/>
        <v>18.399999999999999</v>
      </c>
      <c r="F36" s="145">
        <v>11</v>
      </c>
      <c r="G36" s="145">
        <v>11.8</v>
      </c>
      <c r="H36" s="145">
        <v>7.7</v>
      </c>
      <c r="I36" s="145">
        <v>9.6999999999999993</v>
      </c>
      <c r="J36" s="145">
        <v>5.3</v>
      </c>
      <c r="K36" s="145">
        <v>3</v>
      </c>
      <c r="L36" s="147">
        <v>33</v>
      </c>
      <c r="M36" s="147">
        <v>59</v>
      </c>
      <c r="N36" s="147">
        <v>12</v>
      </c>
      <c r="O36" s="145">
        <v>858.8</v>
      </c>
      <c r="P36" s="145">
        <v>861.4</v>
      </c>
      <c r="Q36" s="145">
        <v>854.7</v>
      </c>
      <c r="R36" s="146">
        <f t="shared" si="1"/>
        <v>6.6999999999999318</v>
      </c>
      <c r="S36" s="145">
        <v>1004.4</v>
      </c>
      <c r="T36" s="145">
        <v>1010.2</v>
      </c>
      <c r="U36" s="145">
        <v>996.3</v>
      </c>
      <c r="V36" s="146">
        <f t="shared" si="2"/>
        <v>13.900000000000091</v>
      </c>
      <c r="W36" s="147"/>
      <c r="X36" s="53">
        <v>10</v>
      </c>
      <c r="Y36" s="53">
        <v>2</v>
      </c>
      <c r="Z36" s="145">
        <v>11.05</v>
      </c>
      <c r="AA36" s="145">
        <v>0</v>
      </c>
      <c r="AB36" s="148">
        <v>7.12</v>
      </c>
      <c r="AC36" s="148"/>
      <c r="AD36" s="148"/>
      <c r="AE36" s="148"/>
      <c r="AF36" s="148"/>
      <c r="AG36" s="148"/>
      <c r="AH36" s="148"/>
      <c r="AI36" s="148"/>
      <c r="AJ36" s="148"/>
      <c r="AK36" s="148"/>
      <c r="AL36" s="148"/>
      <c r="AM36" s="149"/>
      <c r="AN36" s="149"/>
      <c r="AO36" s="149"/>
      <c r="AP36" s="150"/>
      <c r="AQ36" s="150"/>
      <c r="AR36" s="150"/>
      <c r="AS36" s="150"/>
      <c r="AT36" s="150"/>
      <c r="AU36" s="150"/>
      <c r="AV36" s="150"/>
      <c r="AW36" s="150"/>
      <c r="AX36" s="150"/>
      <c r="AY36" s="151">
        <v>270</v>
      </c>
      <c r="AZ36" s="266">
        <v>2.6</v>
      </c>
      <c r="BA36" s="152">
        <v>270</v>
      </c>
      <c r="BB36" s="153">
        <v>6.7</v>
      </c>
      <c r="BC36" s="154">
        <v>2.6</v>
      </c>
      <c r="BD36" s="154"/>
      <c r="BG36" s="138"/>
      <c r="BH36" s="138"/>
    </row>
    <row r="37" spans="1:60" x14ac:dyDescent="0.2">
      <c r="A37" s="50">
        <v>29</v>
      </c>
      <c r="B37" s="51">
        <v>24.7</v>
      </c>
      <c r="C37" s="51">
        <v>32.299999999999997</v>
      </c>
      <c r="D37" s="51">
        <v>18.399999999999999</v>
      </c>
      <c r="E37" s="52">
        <f t="shared" si="0"/>
        <v>13.899999999999999</v>
      </c>
      <c r="F37" s="51">
        <v>17.2</v>
      </c>
      <c r="G37" s="51">
        <v>12.1</v>
      </c>
      <c r="H37" s="51">
        <v>6.9</v>
      </c>
      <c r="I37" s="51">
        <v>8.1</v>
      </c>
      <c r="J37" s="51">
        <v>5.6</v>
      </c>
      <c r="K37" s="51">
        <v>1.8</v>
      </c>
      <c r="L37" s="53">
        <v>24</v>
      </c>
      <c r="M37" s="53">
        <v>38</v>
      </c>
      <c r="N37" s="53">
        <v>12</v>
      </c>
      <c r="O37" s="51">
        <v>852.9</v>
      </c>
      <c r="P37" s="51">
        <v>856.9</v>
      </c>
      <c r="Q37" s="51">
        <v>848.5</v>
      </c>
      <c r="R37" s="52">
        <f t="shared" si="1"/>
        <v>8.3999999999999773</v>
      </c>
      <c r="S37" s="51">
        <v>995.5</v>
      </c>
      <c r="T37" s="51">
        <v>1000.7</v>
      </c>
      <c r="U37" s="51">
        <v>989.1</v>
      </c>
      <c r="V37" s="52">
        <f t="shared" si="2"/>
        <v>11.600000000000023</v>
      </c>
      <c r="W37" s="53"/>
      <c r="X37" s="53">
        <v>10</v>
      </c>
      <c r="Y37" s="53">
        <v>2</v>
      </c>
      <c r="Z37" s="51">
        <v>12</v>
      </c>
      <c r="AA37" s="51">
        <v>0</v>
      </c>
      <c r="AB37" s="54">
        <v>13.64</v>
      </c>
      <c r="AC37" s="54"/>
      <c r="AD37" s="54"/>
      <c r="AE37" s="54"/>
      <c r="AF37" s="54"/>
      <c r="AG37" s="54"/>
      <c r="AH37" s="54"/>
      <c r="AI37" s="54"/>
      <c r="AJ37" s="54"/>
      <c r="AK37" s="54"/>
      <c r="AL37" s="54"/>
      <c r="AM37" s="13"/>
      <c r="AN37" s="13"/>
      <c r="AO37" s="122" t="s">
        <v>80</v>
      </c>
      <c r="AP37" s="122" t="s">
        <v>80</v>
      </c>
      <c r="AQ37" s="13"/>
      <c r="AR37" s="13"/>
      <c r="AS37" s="13"/>
      <c r="AT37" s="13"/>
      <c r="AU37" s="13"/>
      <c r="AV37" s="13"/>
      <c r="AW37" s="13"/>
      <c r="AX37" s="13"/>
      <c r="AY37" s="12">
        <v>248</v>
      </c>
      <c r="AZ37" s="123">
        <v>7.2</v>
      </c>
      <c r="BA37" s="47">
        <v>248</v>
      </c>
      <c r="BB37" s="112">
        <v>17.899999999999999</v>
      </c>
      <c r="BC37" s="48">
        <v>7.2</v>
      </c>
      <c r="BD37" s="48"/>
    </row>
    <row r="38" spans="1:60" x14ac:dyDescent="0.2">
      <c r="A38" s="50">
        <v>30</v>
      </c>
      <c r="B38" s="51">
        <v>19.100000000000001</v>
      </c>
      <c r="C38" s="51">
        <v>26.3</v>
      </c>
      <c r="D38" s="51">
        <v>10</v>
      </c>
      <c r="E38" s="52">
        <f t="shared" si="0"/>
        <v>16.3</v>
      </c>
      <c r="F38" s="51">
        <v>15.5</v>
      </c>
      <c r="G38" s="51">
        <v>9.9</v>
      </c>
      <c r="H38" s="51">
        <v>7</v>
      </c>
      <c r="I38" s="51">
        <v>7.4</v>
      </c>
      <c r="J38" s="51">
        <v>6.4</v>
      </c>
      <c r="K38" s="51">
        <v>1.9</v>
      </c>
      <c r="L38" s="53">
        <v>34</v>
      </c>
      <c r="M38" s="53">
        <v>61</v>
      </c>
      <c r="N38" s="53">
        <v>18</v>
      </c>
      <c r="O38" s="51">
        <v>851</v>
      </c>
      <c r="P38" s="51">
        <v>852.9</v>
      </c>
      <c r="Q38" s="51">
        <v>848.4</v>
      </c>
      <c r="R38" s="52">
        <f t="shared" si="1"/>
        <v>4.5</v>
      </c>
      <c r="S38" s="51">
        <v>994.5</v>
      </c>
      <c r="T38" s="51">
        <v>998.5</v>
      </c>
      <c r="U38" s="51">
        <v>991.5</v>
      </c>
      <c r="V38" s="52">
        <f t="shared" si="2"/>
        <v>7</v>
      </c>
      <c r="W38" s="53">
        <v>2</v>
      </c>
      <c r="X38" s="53">
        <v>10</v>
      </c>
      <c r="Y38" s="53">
        <v>2</v>
      </c>
      <c r="Z38" s="51">
        <v>11.6</v>
      </c>
      <c r="AA38" s="51">
        <v>0</v>
      </c>
      <c r="AB38" s="54">
        <v>15.18</v>
      </c>
      <c r="AC38" s="54"/>
      <c r="AD38" s="54"/>
      <c r="AE38" s="54"/>
      <c r="AF38" s="54"/>
      <c r="AG38" s="54"/>
      <c r="AH38" s="54"/>
      <c r="AI38" s="54"/>
      <c r="AJ38" s="54"/>
      <c r="AK38" s="54"/>
      <c r="AL38" s="54"/>
      <c r="AM38" s="13"/>
      <c r="AN38" s="13"/>
      <c r="AO38" s="122" t="s">
        <v>80</v>
      </c>
      <c r="AP38" s="122" t="s">
        <v>80</v>
      </c>
      <c r="AQ38" s="13"/>
      <c r="AR38" s="13"/>
      <c r="AS38" s="13"/>
      <c r="AT38" s="13"/>
      <c r="AU38" s="13"/>
      <c r="AV38" s="13"/>
      <c r="AW38" s="13"/>
      <c r="AX38" s="13"/>
      <c r="AY38" s="12"/>
      <c r="AZ38" s="12"/>
      <c r="BA38" s="47"/>
      <c r="BB38" s="112"/>
      <c r="BC38" s="48"/>
      <c r="BD38" s="48"/>
    </row>
    <row r="39" spans="1:60" x14ac:dyDescent="0.2">
      <c r="A39" s="50">
        <v>31</v>
      </c>
      <c r="B39" s="51"/>
      <c r="C39" s="51"/>
      <c r="D39" s="51"/>
      <c r="E39" s="52">
        <f t="shared" si="0"/>
        <v>0</v>
      </c>
      <c r="F39" s="51"/>
      <c r="G39" s="51"/>
      <c r="H39" s="51"/>
      <c r="I39" s="51"/>
      <c r="J39" s="51"/>
      <c r="K39" s="51"/>
      <c r="L39" s="53"/>
      <c r="M39" s="53"/>
      <c r="N39" s="53"/>
      <c r="O39" s="51"/>
      <c r="P39" s="51"/>
      <c r="Q39" s="51"/>
      <c r="R39" s="52">
        <f t="shared" si="1"/>
        <v>0</v>
      </c>
      <c r="S39" s="51"/>
      <c r="T39" s="51"/>
      <c r="U39" s="51"/>
      <c r="V39" s="52">
        <f t="shared" si="2"/>
        <v>0</v>
      </c>
      <c r="W39" s="53"/>
      <c r="X39" s="53">
        <v>10</v>
      </c>
      <c r="Y39" s="53">
        <v>2</v>
      </c>
      <c r="Z39" s="58"/>
      <c r="AA39" s="51"/>
      <c r="AB39" s="54"/>
      <c r="AC39" s="54"/>
      <c r="AD39" s="54"/>
      <c r="AE39" s="54"/>
      <c r="AF39" s="54"/>
      <c r="AG39" s="54"/>
      <c r="AH39" s="54"/>
      <c r="AI39" s="54"/>
      <c r="AJ39" s="54"/>
      <c r="AK39" s="54"/>
      <c r="AL39" s="54"/>
      <c r="AM39" s="13"/>
      <c r="AN39" s="13"/>
      <c r="AO39" s="13"/>
      <c r="AP39" s="13"/>
      <c r="AQ39" s="13"/>
      <c r="AR39" s="13"/>
      <c r="AS39" s="13"/>
      <c r="AT39" s="13"/>
      <c r="AU39" s="13"/>
      <c r="AV39" s="13"/>
      <c r="AW39" s="13"/>
      <c r="AX39" s="13"/>
      <c r="AY39" s="12"/>
      <c r="AZ39" s="12"/>
      <c r="BA39" s="47"/>
      <c r="BB39" s="112"/>
      <c r="BC39" s="48"/>
      <c r="BD39" s="48"/>
      <c r="BG39" s="138"/>
      <c r="BH39" s="138"/>
    </row>
    <row r="40" spans="1:60" x14ac:dyDescent="0.2">
      <c r="A40" s="3"/>
      <c r="B40" s="6">
        <f>STDEV(B9:B39)</f>
        <v>2.8272260073350446</v>
      </c>
      <c r="C40" s="6"/>
      <c r="D40" s="6"/>
      <c r="E40" s="6"/>
      <c r="F40" s="6"/>
      <c r="G40" s="6"/>
      <c r="H40" s="6"/>
      <c r="I40" s="6"/>
      <c r="J40" s="6"/>
      <c r="K40" s="6"/>
      <c r="L40" s="7"/>
      <c r="M40" s="7"/>
      <c r="N40" s="7"/>
      <c r="O40" s="6"/>
      <c r="P40" s="6"/>
      <c r="Q40" s="6"/>
      <c r="R40" s="21"/>
      <c r="S40" s="6"/>
      <c r="T40" s="6"/>
      <c r="U40" s="6"/>
      <c r="V40" s="6"/>
      <c r="W40" s="7"/>
      <c r="X40" s="7"/>
      <c r="Y40" s="7"/>
      <c r="Z40" s="8"/>
      <c r="AA40" s="8"/>
      <c r="AB40" s="9"/>
      <c r="AC40" s="9"/>
      <c r="AD40" s="9"/>
      <c r="AE40" s="9"/>
      <c r="AF40" s="9"/>
      <c r="AG40" s="9"/>
      <c r="AH40" s="9"/>
      <c r="AI40" s="9"/>
      <c r="AJ40" s="9"/>
      <c r="AK40" s="9"/>
      <c r="AL40" s="9"/>
      <c r="AW40" s="138"/>
      <c r="AY40" s="138"/>
      <c r="BB40" s="60">
        <f>MAXA(BB5:BB35)</f>
        <v>23.2</v>
      </c>
      <c r="BC40" s="73">
        <f>AVERAGE(BC9:BC37)</f>
        <v>3.0137931034482754</v>
      </c>
    </row>
    <row r="41" spans="1:60" x14ac:dyDescent="0.2">
      <c r="A41" s="2"/>
      <c r="B41" s="6"/>
      <c r="C41" s="6"/>
      <c r="D41" s="6"/>
      <c r="E41" s="6"/>
      <c r="F41" s="6"/>
      <c r="G41" s="6"/>
      <c r="H41" s="6"/>
      <c r="I41" s="6"/>
      <c r="J41" s="6"/>
      <c r="K41" s="6"/>
      <c r="L41" s="7"/>
      <c r="M41" s="7"/>
      <c r="N41" s="7"/>
      <c r="O41" s="6"/>
      <c r="P41" s="6"/>
      <c r="Q41" s="6"/>
      <c r="R41" s="4"/>
      <c r="S41" s="6"/>
      <c r="T41" s="6"/>
      <c r="U41" s="6"/>
      <c r="V41" s="6"/>
      <c r="W41" s="7"/>
      <c r="X41" s="7"/>
      <c r="Y41" s="7"/>
      <c r="Z41" s="15"/>
      <c r="AA41" s="8"/>
      <c r="AB41" s="14"/>
      <c r="AC41" s="9"/>
      <c r="AD41" s="9"/>
      <c r="AE41" s="9"/>
      <c r="AF41" s="9"/>
      <c r="AG41" s="9"/>
      <c r="AH41" s="9"/>
      <c r="AI41" s="9"/>
      <c r="AJ41" s="9"/>
      <c r="AK41" s="9"/>
      <c r="AL41" s="9"/>
      <c r="AM41" s="6"/>
    </row>
    <row r="42" spans="1:60" s="63" customFormat="1" x14ac:dyDescent="0.2">
      <c r="A42" s="59" t="s">
        <v>35</v>
      </c>
      <c r="B42" s="60">
        <f t="shared" ref="B42:Q42" si="4">SUM(B9:B39)</f>
        <v>584.1</v>
      </c>
      <c r="C42" s="60">
        <f t="shared" si="4"/>
        <v>824.5999999999998</v>
      </c>
      <c r="D42" s="60">
        <f t="shared" si="4"/>
        <v>349.5</v>
      </c>
      <c r="E42" s="60">
        <f>SUM(E10:E39)</f>
        <v>462.89999999999992</v>
      </c>
      <c r="F42" s="60">
        <f t="shared" si="4"/>
        <v>295</v>
      </c>
      <c r="G42" s="60">
        <f t="shared" si="4"/>
        <v>309.70000000000005</v>
      </c>
      <c r="H42" s="60">
        <f t="shared" si="4"/>
        <v>220.49999999999994</v>
      </c>
      <c r="I42" s="60">
        <f t="shared" si="4"/>
        <v>269.40000000000003</v>
      </c>
      <c r="J42" s="60">
        <f t="shared" si="4"/>
        <v>171.90000000000006</v>
      </c>
      <c r="K42" s="60">
        <f t="shared" si="4"/>
        <v>55.000000000000007</v>
      </c>
      <c r="L42" s="60">
        <f t="shared" si="4"/>
        <v>1045</v>
      </c>
      <c r="M42" s="60">
        <f t="shared" si="4"/>
        <v>1673</v>
      </c>
      <c r="N42" s="60">
        <f t="shared" si="4"/>
        <v>576</v>
      </c>
      <c r="O42" s="60">
        <f t="shared" si="4"/>
        <v>25766.799999999996</v>
      </c>
      <c r="P42" s="60">
        <f t="shared" si="4"/>
        <v>25837.900000000005</v>
      </c>
      <c r="Q42" s="60">
        <f t="shared" si="4"/>
        <v>25685.900000000005</v>
      </c>
      <c r="R42" s="60">
        <f>P42-Q42</f>
        <v>152</v>
      </c>
      <c r="S42" s="60">
        <f t="shared" ref="S42:AM42" si="5">SUM(S9:S39)</f>
        <v>30166.300000000007</v>
      </c>
      <c r="T42" s="60">
        <f t="shared" si="5"/>
        <v>30294</v>
      </c>
      <c r="U42" s="60">
        <f t="shared" si="5"/>
        <v>30012.399999999994</v>
      </c>
      <c r="V42" s="60">
        <f t="shared" si="5"/>
        <v>281.5999999999998</v>
      </c>
      <c r="W42" s="60">
        <f t="shared" si="5"/>
        <v>64</v>
      </c>
      <c r="X42" s="60">
        <f t="shared" si="5"/>
        <v>310</v>
      </c>
      <c r="Y42" s="60">
        <f t="shared" si="5"/>
        <v>62</v>
      </c>
      <c r="Z42" s="61">
        <f t="shared" si="5"/>
        <v>272.32000000000005</v>
      </c>
      <c r="AA42" s="60">
        <f t="shared" si="5"/>
        <v>12.1</v>
      </c>
      <c r="AB42" s="62">
        <f t="shared" si="5"/>
        <v>258.23</v>
      </c>
      <c r="AC42" s="62"/>
      <c r="AD42" s="62"/>
      <c r="AE42" s="62"/>
      <c r="AF42" s="62"/>
      <c r="AG42" s="62"/>
      <c r="AH42" s="62"/>
      <c r="AI42" s="62"/>
      <c r="AJ42" s="62"/>
      <c r="AK42" s="62"/>
      <c r="AL42" s="62"/>
      <c r="AM42" s="62">
        <f t="shared" si="5"/>
        <v>0</v>
      </c>
    </row>
    <row r="43" spans="1:60" s="63" customFormat="1" x14ac:dyDescent="0.2">
      <c r="A43" s="59" t="s">
        <v>36</v>
      </c>
      <c r="B43" s="60">
        <f t="shared" ref="B43:Q43" si="6">AVERAGEA(B9:B39)</f>
        <v>19.470000000000002</v>
      </c>
      <c r="C43" s="60">
        <f t="shared" si="6"/>
        <v>27.486666666666661</v>
      </c>
      <c r="D43" s="60">
        <f t="shared" si="6"/>
        <v>11.65</v>
      </c>
      <c r="E43" s="60">
        <f>AVERAGEA(E10:E39)</f>
        <v>15.429999999999998</v>
      </c>
      <c r="F43" s="60">
        <f t="shared" si="6"/>
        <v>9.8333333333333339</v>
      </c>
      <c r="G43" s="60">
        <f t="shared" si="6"/>
        <v>10.323333333333334</v>
      </c>
      <c r="H43" s="60">
        <f t="shared" si="6"/>
        <v>7.3499999999999979</v>
      </c>
      <c r="I43" s="60">
        <f t="shared" si="6"/>
        <v>8.98</v>
      </c>
      <c r="J43" s="60">
        <f t="shared" si="6"/>
        <v>5.7300000000000022</v>
      </c>
      <c r="K43" s="60">
        <f t="shared" si="6"/>
        <v>1.8333333333333335</v>
      </c>
      <c r="L43" s="60">
        <f t="shared" si="6"/>
        <v>34.833333333333336</v>
      </c>
      <c r="M43" s="60">
        <f t="shared" si="6"/>
        <v>55.766666666666666</v>
      </c>
      <c r="N43" s="60">
        <f t="shared" si="6"/>
        <v>19.2</v>
      </c>
      <c r="O43" s="60">
        <f t="shared" si="6"/>
        <v>858.8933333333332</v>
      </c>
      <c r="P43" s="60">
        <f t="shared" si="6"/>
        <v>861.26333333333355</v>
      </c>
      <c r="Q43" s="60">
        <f t="shared" si="6"/>
        <v>856.19666666666683</v>
      </c>
      <c r="R43" s="60">
        <f>P43-Q43</f>
        <v>5.0666666666667197</v>
      </c>
      <c r="S43" s="60">
        <f t="shared" ref="S43:AM43" si="7">AVERAGEA(S9:S39)</f>
        <v>1005.5433333333335</v>
      </c>
      <c r="T43" s="60">
        <f t="shared" si="7"/>
        <v>1009.8</v>
      </c>
      <c r="U43" s="60">
        <f t="shared" si="7"/>
        <v>1000.4133333333332</v>
      </c>
      <c r="V43" s="60">
        <f t="shared" si="7"/>
        <v>9.0838709677419285</v>
      </c>
      <c r="W43" s="60">
        <f t="shared" si="7"/>
        <v>3.2</v>
      </c>
      <c r="X43" s="60">
        <f t="shared" si="7"/>
        <v>10</v>
      </c>
      <c r="Y43" s="60">
        <f t="shared" si="7"/>
        <v>2</v>
      </c>
      <c r="Z43" s="61">
        <f t="shared" si="7"/>
        <v>9.3903448275862083</v>
      </c>
      <c r="AA43" s="60">
        <f t="shared" si="7"/>
        <v>0.40333333333333332</v>
      </c>
      <c r="AB43" s="60">
        <f t="shared" si="7"/>
        <v>8.9044827586206896</v>
      </c>
      <c r="AC43" s="60"/>
      <c r="AD43" s="60"/>
      <c r="AE43" s="60"/>
      <c r="AF43" s="60"/>
      <c r="AG43" s="60"/>
      <c r="AH43" s="60"/>
      <c r="AI43" s="60"/>
      <c r="AJ43" s="60"/>
      <c r="AK43" s="60"/>
      <c r="AL43" s="60"/>
      <c r="AM43" s="60" t="e">
        <f t="shared" si="7"/>
        <v>#DIV/0!</v>
      </c>
    </row>
    <row r="44" spans="1:60" s="63" customFormat="1" x14ac:dyDescent="0.2">
      <c r="A44" s="59" t="s">
        <v>19</v>
      </c>
      <c r="B44" s="60">
        <f t="shared" ref="B44:Q44" si="8">MAXA(B9:B39)</f>
        <v>24.7</v>
      </c>
      <c r="C44" s="60">
        <f t="shared" si="8"/>
        <v>33.1</v>
      </c>
      <c r="D44" s="60">
        <f t="shared" si="8"/>
        <v>18.399999999999999</v>
      </c>
      <c r="E44" s="60">
        <f>MAXA(E10:E39)</f>
        <v>22.6</v>
      </c>
      <c r="F44" s="60">
        <f t="shared" si="8"/>
        <v>17.2</v>
      </c>
      <c r="G44" s="60">
        <f t="shared" si="8"/>
        <v>13.3</v>
      </c>
      <c r="H44" s="60">
        <f t="shared" si="8"/>
        <v>12.6</v>
      </c>
      <c r="I44" s="60">
        <f t="shared" si="8"/>
        <v>14.8</v>
      </c>
      <c r="J44" s="60">
        <f t="shared" si="8"/>
        <v>11.4</v>
      </c>
      <c r="K44" s="60">
        <f t="shared" si="8"/>
        <v>10.1</v>
      </c>
      <c r="L44" s="60">
        <f t="shared" si="8"/>
        <v>66</v>
      </c>
      <c r="M44" s="60">
        <f t="shared" si="8"/>
        <v>96</v>
      </c>
      <c r="N44" s="60">
        <f t="shared" si="8"/>
        <v>45</v>
      </c>
      <c r="O44" s="60">
        <f t="shared" si="8"/>
        <v>862.7</v>
      </c>
      <c r="P44" s="60">
        <f t="shared" si="8"/>
        <v>865.9</v>
      </c>
      <c r="Q44" s="60">
        <f t="shared" si="8"/>
        <v>862.2</v>
      </c>
      <c r="R44" s="60">
        <f>MAXA(R9:R39)</f>
        <v>8.6000000000000227</v>
      </c>
      <c r="S44" s="60">
        <f t="shared" ref="S44:AM44" si="9">MAXA(S9:S39)</f>
        <v>1012.9</v>
      </c>
      <c r="T44" s="60">
        <f t="shared" si="9"/>
        <v>1018.7</v>
      </c>
      <c r="U44" s="60">
        <f t="shared" si="9"/>
        <v>1011.2</v>
      </c>
      <c r="V44" s="60">
        <f t="shared" si="9"/>
        <v>14.799999999999955</v>
      </c>
      <c r="W44" s="60">
        <f t="shared" si="9"/>
        <v>7</v>
      </c>
      <c r="X44" s="60">
        <f t="shared" si="9"/>
        <v>10</v>
      </c>
      <c r="Y44" s="60">
        <f t="shared" si="9"/>
        <v>2</v>
      </c>
      <c r="Z44" s="61">
        <f t="shared" si="9"/>
        <v>12</v>
      </c>
      <c r="AA44" s="60">
        <f t="shared" si="9"/>
        <v>5.6</v>
      </c>
      <c r="AB44" s="60">
        <f t="shared" si="9"/>
        <v>16.170000000000002</v>
      </c>
      <c r="AC44" s="60"/>
      <c r="AD44" s="60"/>
      <c r="AE44" s="60"/>
      <c r="AF44" s="60"/>
      <c r="AG44" s="60"/>
      <c r="AH44" s="60"/>
      <c r="AI44" s="60"/>
      <c r="AJ44" s="60"/>
      <c r="AK44" s="60"/>
      <c r="AL44" s="60"/>
      <c r="AM44" s="60">
        <f t="shared" si="9"/>
        <v>0</v>
      </c>
    </row>
    <row r="45" spans="1:60" s="63" customFormat="1" x14ac:dyDescent="0.2">
      <c r="A45" s="59" t="s">
        <v>20</v>
      </c>
      <c r="B45" s="60">
        <f t="shared" ref="B45:Q45" si="10">MINA(B9:B39)</f>
        <v>13.9</v>
      </c>
      <c r="C45" s="60">
        <f t="shared" si="10"/>
        <v>20.8</v>
      </c>
      <c r="D45" s="60">
        <f t="shared" si="10"/>
        <v>5</v>
      </c>
      <c r="E45" s="60">
        <f>MINA(E10:E36)</f>
        <v>9.0999999999999979</v>
      </c>
      <c r="F45" s="60">
        <f t="shared" si="10"/>
        <v>2.8</v>
      </c>
      <c r="G45" s="60">
        <f t="shared" si="10"/>
        <v>5.4</v>
      </c>
      <c r="H45" s="60">
        <f t="shared" si="10"/>
        <v>3.6</v>
      </c>
      <c r="I45" s="60">
        <f t="shared" si="10"/>
        <v>5.0999999999999996</v>
      </c>
      <c r="J45" s="60">
        <f t="shared" si="10"/>
        <v>2.1</v>
      </c>
      <c r="K45" s="60">
        <f t="shared" si="10"/>
        <v>-6.7</v>
      </c>
      <c r="L45" s="60">
        <f t="shared" si="10"/>
        <v>15</v>
      </c>
      <c r="M45" s="60">
        <f t="shared" si="10"/>
        <v>23</v>
      </c>
      <c r="N45" s="60">
        <f t="shared" si="10"/>
        <v>8</v>
      </c>
      <c r="O45" s="60">
        <f t="shared" si="10"/>
        <v>851</v>
      </c>
      <c r="P45" s="60">
        <f t="shared" si="10"/>
        <v>852.9</v>
      </c>
      <c r="Q45" s="60">
        <f t="shared" si="10"/>
        <v>848.4</v>
      </c>
      <c r="R45" s="60">
        <f>MINA(R9:R36)</f>
        <v>0.39999999999997726</v>
      </c>
      <c r="S45" s="60">
        <f t="shared" ref="S45:AM45" si="11">MINA(S9:S39)</f>
        <v>994.5</v>
      </c>
      <c r="T45" s="60">
        <f t="shared" si="11"/>
        <v>998.4</v>
      </c>
      <c r="U45" s="60">
        <f t="shared" si="11"/>
        <v>989.1</v>
      </c>
      <c r="V45" s="60">
        <f>MINA(V9:V36)</f>
        <v>1.1999999999999318</v>
      </c>
      <c r="W45" s="60">
        <f t="shared" si="11"/>
        <v>1</v>
      </c>
      <c r="X45" s="60">
        <f t="shared" si="11"/>
        <v>10</v>
      </c>
      <c r="Y45" s="60">
        <f t="shared" si="11"/>
        <v>2</v>
      </c>
      <c r="Z45" s="61">
        <f t="shared" si="11"/>
        <v>1.3</v>
      </c>
      <c r="AA45" s="60">
        <f t="shared" si="11"/>
        <v>0</v>
      </c>
      <c r="AB45" s="60">
        <f t="shared" si="11"/>
        <v>3.94</v>
      </c>
      <c r="AC45" s="60"/>
      <c r="AD45" s="60"/>
      <c r="AE45" s="60"/>
      <c r="AF45" s="60"/>
      <c r="AG45" s="60"/>
      <c r="AH45" s="60"/>
      <c r="AI45" s="60"/>
      <c r="AJ45" s="60"/>
      <c r="AK45" s="60"/>
      <c r="AL45" s="60"/>
      <c r="AM45" s="60">
        <f t="shared" si="11"/>
        <v>0</v>
      </c>
    </row>
    <row r="46" spans="1:60" x14ac:dyDescent="0.2">
      <c r="A46" s="2"/>
      <c r="B46" s="6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4">
        <f t="shared" ref="R46:R51" si="12">P46-Q46</f>
        <v>0</v>
      </c>
      <c r="S46" s="6"/>
      <c r="T46" s="6"/>
      <c r="U46" s="6"/>
      <c r="V46" s="6"/>
      <c r="W46" s="6"/>
      <c r="X46" s="6"/>
      <c r="Y46" s="6"/>
      <c r="Z46" s="18"/>
      <c r="AA46" s="6"/>
      <c r="AB46" s="10"/>
      <c r="AC46" s="10"/>
      <c r="AD46" s="10"/>
      <c r="AE46" s="10"/>
      <c r="AF46" s="10"/>
      <c r="AG46" s="10"/>
      <c r="AH46" s="10"/>
      <c r="AI46" s="10"/>
      <c r="AJ46" s="10"/>
      <c r="AK46" s="10"/>
      <c r="AL46" s="10"/>
      <c r="AM46" s="5"/>
    </row>
    <row r="47" spans="1:60" s="64" customFormat="1" x14ac:dyDescent="0.2">
      <c r="A47" s="156" t="s">
        <v>35</v>
      </c>
      <c r="B47" s="142">
        <f t="shared" ref="B47:L47" si="13">SUM(B9:B18)</f>
        <v>191</v>
      </c>
      <c r="C47" s="142">
        <f t="shared" si="13"/>
        <v>278.8</v>
      </c>
      <c r="D47" s="142">
        <f t="shared" si="13"/>
        <v>108.6</v>
      </c>
      <c r="E47" s="142">
        <f>SUM(E9:E18)</f>
        <v>170.20000000000002</v>
      </c>
      <c r="F47" s="142">
        <f t="shared" si="13"/>
        <v>84.5</v>
      </c>
      <c r="G47" s="142">
        <f t="shared" si="13"/>
        <v>88.000000000000014</v>
      </c>
      <c r="H47" s="142">
        <f t="shared" si="13"/>
        <v>52.599999999999994</v>
      </c>
      <c r="I47" s="142">
        <f t="shared" si="13"/>
        <v>66.099999999999994</v>
      </c>
      <c r="J47" s="142">
        <f t="shared" si="13"/>
        <v>41</v>
      </c>
      <c r="K47" s="142">
        <f t="shared" si="13"/>
        <v>-22.599999999999998</v>
      </c>
      <c r="L47" s="142">
        <f t="shared" si="13"/>
        <v>255</v>
      </c>
      <c r="M47" s="142"/>
      <c r="N47" s="142">
        <f>SUM(N9:N18)</f>
        <v>142</v>
      </c>
      <c r="O47" s="142">
        <f>SUM(O9:O18)</f>
        <v>8594.9</v>
      </c>
      <c r="P47" s="142">
        <f>SUM(P9:P18)</f>
        <v>8620.4</v>
      </c>
      <c r="Q47" s="142">
        <f>SUM(Q9:Q18)</f>
        <v>8569.2000000000007</v>
      </c>
      <c r="R47" s="142">
        <f t="shared" si="12"/>
        <v>51.199999999998909</v>
      </c>
      <c r="S47" s="142">
        <f t="shared" ref="S47:AB47" si="14">SUM(S9:S18)</f>
        <v>10064</v>
      </c>
      <c r="T47" s="142">
        <f t="shared" si="14"/>
        <v>10111.200000000001</v>
      </c>
      <c r="U47" s="142">
        <f t="shared" si="14"/>
        <v>10010.700000000001</v>
      </c>
      <c r="V47" s="142">
        <f t="shared" si="14"/>
        <v>100.5</v>
      </c>
      <c r="W47" s="142">
        <f t="shared" si="14"/>
        <v>17</v>
      </c>
      <c r="X47" s="142">
        <f t="shared" si="14"/>
        <v>100</v>
      </c>
      <c r="Y47" s="142">
        <f t="shared" si="14"/>
        <v>20</v>
      </c>
      <c r="Z47" s="142">
        <f>SUM(Z9:Z18)</f>
        <v>87.35</v>
      </c>
      <c r="AA47" s="142">
        <f t="shared" si="14"/>
        <v>1.4</v>
      </c>
      <c r="AB47" s="142">
        <f t="shared" si="14"/>
        <v>92.19</v>
      </c>
      <c r="AC47" s="165"/>
      <c r="AD47" s="165"/>
      <c r="AE47" s="165"/>
      <c r="AF47" s="165"/>
      <c r="AG47" s="165"/>
      <c r="AH47" s="165"/>
      <c r="AI47" s="165"/>
      <c r="AJ47" s="165"/>
      <c r="AK47" s="165"/>
      <c r="AL47" s="165"/>
      <c r="AM47" s="166"/>
      <c r="AN47" s="167"/>
      <c r="AO47" s="167"/>
      <c r="AP47" s="167"/>
      <c r="AQ47" s="167"/>
      <c r="AR47" s="167"/>
      <c r="AS47" s="167"/>
      <c r="AT47" s="167"/>
      <c r="AU47" s="167"/>
      <c r="AV47" s="167"/>
      <c r="AW47" s="167"/>
      <c r="AX47" s="167"/>
      <c r="AY47" s="167"/>
      <c r="AZ47" s="167"/>
      <c r="BA47" s="167"/>
      <c r="BB47" s="167"/>
      <c r="BC47" s="167"/>
      <c r="BD47" s="167"/>
    </row>
    <row r="48" spans="1:60" s="64" customFormat="1" x14ac:dyDescent="0.2">
      <c r="A48" s="156" t="s">
        <v>32</v>
      </c>
      <c r="B48" s="142">
        <f t="shared" ref="B48:Q48" si="15">AVERAGEA(B9:B18)</f>
        <v>19.100000000000001</v>
      </c>
      <c r="C48" s="142">
        <f t="shared" si="15"/>
        <v>27.880000000000003</v>
      </c>
      <c r="D48" s="142">
        <f t="shared" si="15"/>
        <v>10.86</v>
      </c>
      <c r="E48" s="142">
        <f>AVERAGEA(E9:E18)</f>
        <v>17.020000000000003</v>
      </c>
      <c r="F48" s="142">
        <f t="shared" si="15"/>
        <v>8.4499999999999993</v>
      </c>
      <c r="G48" s="142">
        <f t="shared" si="15"/>
        <v>8.8000000000000007</v>
      </c>
      <c r="H48" s="142">
        <f t="shared" si="15"/>
        <v>5.26</v>
      </c>
      <c r="I48" s="142">
        <f t="shared" si="15"/>
        <v>6.6099999999999994</v>
      </c>
      <c r="J48" s="142">
        <f t="shared" si="15"/>
        <v>4.0999999999999996</v>
      </c>
      <c r="K48" s="142">
        <f t="shared" si="15"/>
        <v>-2.2599999999999998</v>
      </c>
      <c r="L48" s="142">
        <f t="shared" si="15"/>
        <v>25.5</v>
      </c>
      <c r="M48" s="142">
        <f t="shared" si="15"/>
        <v>41.2</v>
      </c>
      <c r="N48" s="142">
        <f t="shared" si="15"/>
        <v>14.2</v>
      </c>
      <c r="O48" s="142">
        <f t="shared" si="15"/>
        <v>859.49</v>
      </c>
      <c r="P48" s="142">
        <f t="shared" si="15"/>
        <v>862.04</v>
      </c>
      <c r="Q48" s="142">
        <f t="shared" si="15"/>
        <v>856.92000000000007</v>
      </c>
      <c r="R48" s="142">
        <f t="shared" si="12"/>
        <v>5.1199999999998909</v>
      </c>
      <c r="S48" s="142">
        <f t="shared" ref="S48:AB48" si="16">AVERAGEA(S9:S18)</f>
        <v>1006.4</v>
      </c>
      <c r="T48" s="142">
        <f t="shared" si="16"/>
        <v>1011.1200000000001</v>
      </c>
      <c r="U48" s="142">
        <f t="shared" si="16"/>
        <v>1001.07</v>
      </c>
      <c r="V48" s="142">
        <f t="shared" si="16"/>
        <v>10.050000000000001</v>
      </c>
      <c r="W48" s="142">
        <f t="shared" si="16"/>
        <v>3.4</v>
      </c>
      <c r="X48" s="142">
        <f t="shared" si="16"/>
        <v>10</v>
      </c>
      <c r="Y48" s="142">
        <f t="shared" si="16"/>
        <v>2</v>
      </c>
      <c r="Z48" s="142">
        <f>AVERAGEA(Z9:Z18)</f>
        <v>8.7349999999999994</v>
      </c>
      <c r="AA48" s="142">
        <f t="shared" si="16"/>
        <v>0.13999999999999999</v>
      </c>
      <c r="AB48" s="142">
        <f t="shared" si="16"/>
        <v>10.243333333333332</v>
      </c>
      <c r="AC48" s="165"/>
      <c r="AD48" s="165"/>
      <c r="AE48" s="165"/>
      <c r="AF48" s="165"/>
      <c r="AG48" s="165"/>
      <c r="AH48" s="165"/>
      <c r="AI48" s="165"/>
      <c r="AJ48" s="165"/>
      <c r="AK48" s="165"/>
      <c r="AL48" s="165"/>
      <c r="AM48" s="166"/>
      <c r="AN48" s="167"/>
      <c r="AO48" s="167"/>
      <c r="AP48" s="167"/>
      <c r="AQ48" s="167"/>
      <c r="AR48" s="167"/>
      <c r="AS48" s="167"/>
      <c r="AT48" s="167"/>
      <c r="AU48" s="167"/>
      <c r="AV48" s="167"/>
      <c r="AW48" s="167"/>
      <c r="AX48" s="167"/>
      <c r="AY48" s="167"/>
      <c r="AZ48" s="167"/>
      <c r="BA48" s="167"/>
      <c r="BB48" s="167"/>
      <c r="BC48" s="167"/>
      <c r="BD48" s="167"/>
    </row>
    <row r="49" spans="1:56" s="64" customFormat="1" x14ac:dyDescent="0.2">
      <c r="A49" s="156" t="s">
        <v>19</v>
      </c>
      <c r="B49" s="142">
        <f t="shared" ref="B49:Q49" si="17">MAXA(B9:B18)</f>
        <v>24.6</v>
      </c>
      <c r="C49" s="142">
        <f t="shared" si="17"/>
        <v>33.1</v>
      </c>
      <c r="D49" s="142">
        <f t="shared" si="17"/>
        <v>18.2</v>
      </c>
      <c r="E49" s="142">
        <f>MAXA(E9:E18)</f>
        <v>22.6</v>
      </c>
      <c r="F49" s="142">
        <f t="shared" si="17"/>
        <v>15</v>
      </c>
      <c r="G49" s="142">
        <f t="shared" si="17"/>
        <v>11.2</v>
      </c>
      <c r="H49" s="142">
        <f t="shared" si="17"/>
        <v>9.5</v>
      </c>
      <c r="I49" s="142">
        <f t="shared" si="17"/>
        <v>10.8</v>
      </c>
      <c r="J49" s="142">
        <f t="shared" si="17"/>
        <v>8.3000000000000007</v>
      </c>
      <c r="K49" s="142">
        <f t="shared" si="17"/>
        <v>6.2</v>
      </c>
      <c r="L49" s="142">
        <f t="shared" si="17"/>
        <v>51</v>
      </c>
      <c r="M49" s="142">
        <f t="shared" si="17"/>
        <v>73</v>
      </c>
      <c r="N49" s="142">
        <f t="shared" si="17"/>
        <v>25</v>
      </c>
      <c r="O49" s="142">
        <f t="shared" si="17"/>
        <v>862.7</v>
      </c>
      <c r="P49" s="142">
        <f t="shared" si="17"/>
        <v>865.9</v>
      </c>
      <c r="Q49" s="142">
        <f t="shared" si="17"/>
        <v>862.2</v>
      </c>
      <c r="R49" s="142">
        <f t="shared" si="12"/>
        <v>3.6999999999999318</v>
      </c>
      <c r="S49" s="142">
        <f t="shared" ref="S49:AB49" si="18">MAXA(S9:S18)</f>
        <v>1012.9</v>
      </c>
      <c r="T49" s="142">
        <f t="shared" si="18"/>
        <v>1018.7</v>
      </c>
      <c r="U49" s="142">
        <f t="shared" si="18"/>
        <v>1011</v>
      </c>
      <c r="V49" s="142">
        <f t="shared" si="18"/>
        <v>14.799999999999955</v>
      </c>
      <c r="W49" s="142">
        <f t="shared" si="18"/>
        <v>6</v>
      </c>
      <c r="X49" s="142">
        <f t="shared" si="18"/>
        <v>10</v>
      </c>
      <c r="Y49" s="142">
        <f t="shared" si="18"/>
        <v>2</v>
      </c>
      <c r="Z49" s="142">
        <f>MAXA(Z9:Z18)</f>
        <v>11.05</v>
      </c>
      <c r="AA49" s="142">
        <f t="shared" si="18"/>
        <v>1.4</v>
      </c>
      <c r="AB49" s="142">
        <f t="shared" si="18"/>
        <v>16.170000000000002</v>
      </c>
      <c r="AC49" s="165"/>
      <c r="AD49" s="165"/>
      <c r="AE49" s="165"/>
      <c r="AF49" s="165"/>
      <c r="AG49" s="165"/>
      <c r="AH49" s="165"/>
      <c r="AI49" s="165"/>
      <c r="AJ49" s="165"/>
      <c r="AK49" s="165"/>
      <c r="AL49" s="165"/>
      <c r="AM49" s="166"/>
      <c r="AN49" s="167"/>
      <c r="AO49" s="167"/>
      <c r="AP49" s="167"/>
      <c r="AQ49" s="167"/>
      <c r="AR49" s="167"/>
      <c r="AS49" s="167"/>
      <c r="AT49" s="167"/>
      <c r="AU49" s="167"/>
      <c r="AV49" s="167"/>
      <c r="AW49" s="167"/>
      <c r="AX49" s="167"/>
      <c r="AY49" s="167"/>
      <c r="AZ49" s="167"/>
      <c r="BA49" s="167"/>
      <c r="BB49" s="167"/>
      <c r="BC49" s="167"/>
      <c r="BD49" s="167"/>
    </row>
    <row r="50" spans="1:56" s="64" customFormat="1" x14ac:dyDescent="0.2">
      <c r="A50" s="156" t="s">
        <v>20</v>
      </c>
      <c r="B50" s="142">
        <f t="shared" ref="B50:Q50" si="19">MINA(B9:B18)</f>
        <v>15.1</v>
      </c>
      <c r="C50" s="142">
        <f t="shared" si="19"/>
        <v>20.8</v>
      </c>
      <c r="D50" s="142">
        <f t="shared" si="19"/>
        <v>5</v>
      </c>
      <c r="E50" s="142">
        <f>MINA(E9:E18)</f>
        <v>12.000000000000002</v>
      </c>
      <c r="F50" s="142">
        <f t="shared" si="19"/>
        <v>2.8</v>
      </c>
      <c r="G50" s="142">
        <f t="shared" si="19"/>
        <v>5.4</v>
      </c>
      <c r="H50" s="142">
        <f t="shared" si="19"/>
        <v>3.6</v>
      </c>
      <c r="I50" s="142">
        <f t="shared" si="19"/>
        <v>5.0999999999999996</v>
      </c>
      <c r="J50" s="142">
        <f t="shared" si="19"/>
        <v>2.1</v>
      </c>
      <c r="K50" s="142">
        <f t="shared" si="19"/>
        <v>-6.7</v>
      </c>
      <c r="L50" s="142">
        <f t="shared" si="19"/>
        <v>15</v>
      </c>
      <c r="M50" s="142">
        <f t="shared" si="19"/>
        <v>23</v>
      </c>
      <c r="N50" s="142">
        <f t="shared" si="19"/>
        <v>8</v>
      </c>
      <c r="O50" s="142">
        <f t="shared" si="19"/>
        <v>854.9</v>
      </c>
      <c r="P50" s="142">
        <f t="shared" si="19"/>
        <v>858.2</v>
      </c>
      <c r="Q50" s="142">
        <f t="shared" si="19"/>
        <v>852.4</v>
      </c>
      <c r="R50" s="142">
        <f t="shared" si="12"/>
        <v>5.8000000000000682</v>
      </c>
      <c r="S50" s="142">
        <f t="shared" ref="S50:AB50" si="20">MINA(S9:S18)</f>
        <v>998.9</v>
      </c>
      <c r="T50" s="142">
        <f t="shared" si="20"/>
        <v>1004</v>
      </c>
      <c r="U50" s="142">
        <f t="shared" si="20"/>
        <v>994.9</v>
      </c>
      <c r="V50" s="142">
        <f t="shared" si="20"/>
        <v>3.1000000000000227</v>
      </c>
      <c r="W50" s="142">
        <f t="shared" si="20"/>
        <v>1</v>
      </c>
      <c r="X50" s="142">
        <f t="shared" si="20"/>
        <v>10</v>
      </c>
      <c r="Y50" s="142">
        <f t="shared" si="20"/>
        <v>2</v>
      </c>
      <c r="Z50" s="142">
        <f>MINA(Z9:Z18)</f>
        <v>1.4</v>
      </c>
      <c r="AA50" s="142">
        <f t="shared" si="20"/>
        <v>0</v>
      </c>
      <c r="AB50" s="142">
        <f t="shared" si="20"/>
        <v>5.75</v>
      </c>
      <c r="AC50" s="165"/>
      <c r="AD50" s="165"/>
      <c r="AE50" s="165"/>
      <c r="AF50" s="165"/>
      <c r="AG50" s="165"/>
      <c r="AH50" s="165"/>
      <c r="AI50" s="165"/>
      <c r="AJ50" s="165"/>
      <c r="AK50" s="165"/>
      <c r="AL50" s="165"/>
      <c r="AM50" s="166"/>
      <c r="AN50" s="167"/>
      <c r="AO50" s="167"/>
      <c r="AP50" s="167"/>
      <c r="AQ50" s="167"/>
      <c r="AR50" s="167"/>
      <c r="AS50" s="167"/>
      <c r="AT50" s="167"/>
      <c r="AU50" s="167"/>
      <c r="AV50" s="167"/>
      <c r="AW50" s="167"/>
      <c r="AX50" s="167"/>
      <c r="AY50" s="167"/>
      <c r="AZ50" s="167"/>
      <c r="BA50" s="167"/>
      <c r="BB50" s="167"/>
      <c r="BC50" s="167"/>
      <c r="BD50" s="167"/>
    </row>
    <row r="51" spans="1:56" x14ac:dyDescent="0.2">
      <c r="A51" s="20"/>
      <c r="B51" s="6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4">
        <f t="shared" si="12"/>
        <v>0</v>
      </c>
      <c r="S51" s="6"/>
      <c r="T51" s="6"/>
      <c r="U51" s="6"/>
      <c r="V51" s="6"/>
      <c r="W51" s="6"/>
      <c r="X51" s="6"/>
      <c r="Y51" s="6"/>
      <c r="Z51" s="18"/>
      <c r="AA51" s="6"/>
      <c r="AB51" s="10"/>
      <c r="AC51" s="10"/>
      <c r="AD51" s="10"/>
      <c r="AE51" s="10"/>
      <c r="AF51" s="10"/>
      <c r="AG51" s="10"/>
      <c r="AH51" s="10"/>
      <c r="AI51" s="10"/>
      <c r="AJ51" s="10"/>
      <c r="AK51" s="10"/>
      <c r="AL51" s="10"/>
      <c r="AM51" s="5"/>
    </row>
    <row r="52" spans="1:56" s="68" customFormat="1" x14ac:dyDescent="0.2">
      <c r="A52" s="65" t="s">
        <v>31</v>
      </c>
      <c r="B52" s="66">
        <f t="shared" ref="B52:AB52" si="21">SUM(B19:B28)</f>
        <v>194.70000000000002</v>
      </c>
      <c r="C52" s="66">
        <f t="shared" si="21"/>
        <v>269.09999999999997</v>
      </c>
      <c r="D52" s="66">
        <f t="shared" si="21"/>
        <v>122.29999999999998</v>
      </c>
      <c r="E52" s="66">
        <f t="shared" si="21"/>
        <v>146.80000000000001</v>
      </c>
      <c r="F52" s="66">
        <f t="shared" si="21"/>
        <v>101.50000000000001</v>
      </c>
      <c r="G52" s="66">
        <f t="shared" si="21"/>
        <v>123.80000000000001</v>
      </c>
      <c r="H52" s="66">
        <f t="shared" si="21"/>
        <v>102.60000000000001</v>
      </c>
      <c r="I52" s="66">
        <f t="shared" si="21"/>
        <v>122.99999999999999</v>
      </c>
      <c r="J52" s="66">
        <f t="shared" si="21"/>
        <v>81.799999999999983</v>
      </c>
      <c r="K52" s="66">
        <f t="shared" si="21"/>
        <v>70.7</v>
      </c>
      <c r="L52" s="66">
        <f t="shared" si="21"/>
        <v>483</v>
      </c>
      <c r="M52" s="66">
        <f t="shared" si="21"/>
        <v>742</v>
      </c>
      <c r="N52" s="66">
        <f t="shared" si="21"/>
        <v>274</v>
      </c>
      <c r="O52" s="66">
        <f t="shared" si="21"/>
        <v>8608.5</v>
      </c>
      <c r="P52" s="66">
        <f t="shared" si="21"/>
        <v>8627.9</v>
      </c>
      <c r="Q52" s="66">
        <f t="shared" si="21"/>
        <v>8581.9000000000015</v>
      </c>
      <c r="R52" s="66">
        <f t="shared" si="21"/>
        <v>46.000000000000341</v>
      </c>
      <c r="S52" s="66">
        <f t="shared" si="21"/>
        <v>10078.4</v>
      </c>
      <c r="T52" s="66">
        <f t="shared" si="21"/>
        <v>10117.5</v>
      </c>
      <c r="U52" s="66">
        <f t="shared" si="21"/>
        <v>10028.600000000002</v>
      </c>
      <c r="V52" s="66">
        <f t="shared" si="21"/>
        <v>88.899999999999864</v>
      </c>
      <c r="W52" s="66">
        <f t="shared" si="21"/>
        <v>29</v>
      </c>
      <c r="X52" s="66">
        <f t="shared" si="21"/>
        <v>100</v>
      </c>
      <c r="Y52" s="66">
        <f t="shared" si="21"/>
        <v>20</v>
      </c>
      <c r="Z52" s="66">
        <f>SUM(Z19:Z28)</f>
        <v>80.219999999999985</v>
      </c>
      <c r="AA52" s="66">
        <f t="shared" si="21"/>
        <v>10.399999999999999</v>
      </c>
      <c r="AB52" s="66">
        <f t="shared" si="21"/>
        <v>67.199999999999989</v>
      </c>
      <c r="AC52" s="82"/>
      <c r="AD52" s="82"/>
      <c r="AE52" s="82"/>
      <c r="AF52" s="82"/>
      <c r="AG52" s="82"/>
      <c r="AH52" s="82"/>
      <c r="AI52" s="82"/>
      <c r="AJ52" s="82"/>
      <c r="AK52" s="82"/>
      <c r="AL52" s="82"/>
      <c r="AM52" s="67"/>
    </row>
    <row r="53" spans="1:56" s="68" customFormat="1" x14ac:dyDescent="0.2">
      <c r="A53" s="65" t="s">
        <v>32</v>
      </c>
      <c r="B53" s="66">
        <f t="shared" ref="B53:AB53" si="22">AVERAGEA(B19:B28)</f>
        <v>19.470000000000002</v>
      </c>
      <c r="C53" s="66">
        <f t="shared" si="22"/>
        <v>26.909999999999997</v>
      </c>
      <c r="D53" s="66">
        <f t="shared" si="22"/>
        <v>12.229999999999999</v>
      </c>
      <c r="E53" s="66">
        <f t="shared" si="22"/>
        <v>14.680000000000001</v>
      </c>
      <c r="F53" s="66">
        <f t="shared" si="22"/>
        <v>10.150000000000002</v>
      </c>
      <c r="G53" s="66">
        <f t="shared" si="22"/>
        <v>12.38</v>
      </c>
      <c r="H53" s="66">
        <f t="shared" si="22"/>
        <v>10.260000000000002</v>
      </c>
      <c r="I53" s="66">
        <f t="shared" si="22"/>
        <v>12.299999999999999</v>
      </c>
      <c r="J53" s="66">
        <f t="shared" si="22"/>
        <v>8.1799999999999979</v>
      </c>
      <c r="K53" s="66">
        <f t="shared" si="22"/>
        <v>7.07</v>
      </c>
      <c r="L53" s="66">
        <f t="shared" si="22"/>
        <v>48.3</v>
      </c>
      <c r="M53" s="66">
        <f t="shared" si="22"/>
        <v>74.2</v>
      </c>
      <c r="N53" s="66">
        <f t="shared" si="22"/>
        <v>27.4</v>
      </c>
      <c r="O53" s="66">
        <f t="shared" si="22"/>
        <v>860.85</v>
      </c>
      <c r="P53" s="66">
        <f t="shared" si="22"/>
        <v>862.79</v>
      </c>
      <c r="Q53" s="66">
        <f t="shared" si="22"/>
        <v>858.19000000000017</v>
      </c>
      <c r="R53" s="66">
        <f t="shared" si="22"/>
        <v>4.6000000000000343</v>
      </c>
      <c r="S53" s="66">
        <f t="shared" si="22"/>
        <v>1007.8399999999999</v>
      </c>
      <c r="T53" s="66">
        <f t="shared" si="22"/>
        <v>1011.75</v>
      </c>
      <c r="U53" s="66">
        <f t="shared" si="22"/>
        <v>1002.8600000000002</v>
      </c>
      <c r="V53" s="66">
        <f t="shared" si="22"/>
        <v>8.8899999999999864</v>
      </c>
      <c r="W53" s="66">
        <f t="shared" si="22"/>
        <v>2.9</v>
      </c>
      <c r="X53" s="66">
        <f t="shared" si="22"/>
        <v>10</v>
      </c>
      <c r="Y53" s="66">
        <f t="shared" si="22"/>
        <v>2</v>
      </c>
      <c r="Z53" s="66">
        <f>AVERAGEA(Z19:Z28)</f>
        <v>8.9133333333333322</v>
      </c>
      <c r="AA53" s="66">
        <f t="shared" si="22"/>
        <v>1.0399999999999998</v>
      </c>
      <c r="AB53" s="66">
        <f t="shared" si="22"/>
        <v>6.7199999999999989</v>
      </c>
      <c r="AC53" s="82"/>
      <c r="AD53" s="82"/>
      <c r="AE53" s="82"/>
      <c r="AF53" s="82"/>
      <c r="AG53" s="82"/>
      <c r="AH53" s="82"/>
      <c r="AI53" s="82"/>
      <c r="AJ53" s="82"/>
      <c r="AK53" s="82"/>
      <c r="AL53" s="82"/>
      <c r="AM53" s="67"/>
    </row>
    <row r="54" spans="1:56" s="68" customFormat="1" x14ac:dyDescent="0.2">
      <c r="A54" s="65" t="s">
        <v>19</v>
      </c>
      <c r="B54" s="66">
        <f t="shared" ref="B54:AB54" si="23">MAXA(B19:B28)</f>
        <v>21.8</v>
      </c>
      <c r="C54" s="66">
        <f t="shared" si="23"/>
        <v>29.7</v>
      </c>
      <c r="D54" s="66">
        <f t="shared" si="23"/>
        <v>16.100000000000001</v>
      </c>
      <c r="E54" s="66">
        <f t="shared" si="23"/>
        <v>18.7</v>
      </c>
      <c r="F54" s="66">
        <f t="shared" si="23"/>
        <v>11.6</v>
      </c>
      <c r="G54" s="66">
        <f t="shared" si="23"/>
        <v>13.3</v>
      </c>
      <c r="H54" s="66">
        <f t="shared" si="23"/>
        <v>12.6</v>
      </c>
      <c r="I54" s="66">
        <f t="shared" si="23"/>
        <v>14.8</v>
      </c>
      <c r="J54" s="66">
        <f t="shared" si="23"/>
        <v>11.4</v>
      </c>
      <c r="K54" s="66">
        <f t="shared" si="23"/>
        <v>10.1</v>
      </c>
      <c r="L54" s="66">
        <f t="shared" si="23"/>
        <v>66</v>
      </c>
      <c r="M54" s="66">
        <f>MAXA(M19:M28)</f>
        <v>96</v>
      </c>
      <c r="N54" s="66">
        <f t="shared" si="23"/>
        <v>45</v>
      </c>
      <c r="O54" s="66">
        <f t="shared" si="23"/>
        <v>862.7</v>
      </c>
      <c r="P54" s="66">
        <f t="shared" si="23"/>
        <v>865.2</v>
      </c>
      <c r="Q54" s="66">
        <f t="shared" si="23"/>
        <v>861.1</v>
      </c>
      <c r="R54" s="66">
        <f t="shared" si="23"/>
        <v>7</v>
      </c>
      <c r="S54" s="66">
        <f t="shared" si="23"/>
        <v>1010.7</v>
      </c>
      <c r="T54" s="66">
        <f t="shared" si="23"/>
        <v>1014.9</v>
      </c>
      <c r="U54" s="66">
        <f t="shared" si="23"/>
        <v>1008.6</v>
      </c>
      <c r="V54" s="66">
        <f t="shared" si="23"/>
        <v>12</v>
      </c>
      <c r="W54" s="66">
        <f t="shared" si="23"/>
        <v>7</v>
      </c>
      <c r="X54" s="66">
        <f t="shared" si="23"/>
        <v>10</v>
      </c>
      <c r="Y54" s="66">
        <f t="shared" si="23"/>
        <v>2</v>
      </c>
      <c r="Z54" s="66">
        <f>MAXA(Z19:Z28)</f>
        <v>11.12</v>
      </c>
      <c r="AA54" s="66">
        <f t="shared" si="23"/>
        <v>5.6</v>
      </c>
      <c r="AB54" s="66">
        <f t="shared" si="23"/>
        <v>8.24</v>
      </c>
      <c r="AC54" s="82"/>
      <c r="AD54" s="82"/>
      <c r="AE54" s="82"/>
      <c r="AF54" s="82"/>
      <c r="AG54" s="82"/>
      <c r="AH54" s="82"/>
      <c r="AI54" s="82"/>
      <c r="AJ54" s="82"/>
      <c r="AK54" s="82"/>
      <c r="AL54" s="82"/>
      <c r="AM54" s="67"/>
    </row>
    <row r="55" spans="1:56" s="68" customFormat="1" x14ac:dyDescent="0.2">
      <c r="A55" s="65" t="s">
        <v>20</v>
      </c>
      <c r="B55" s="66">
        <f t="shared" ref="B55:AB55" si="24">MINA(B19:B28)</f>
        <v>15.4</v>
      </c>
      <c r="C55" s="66">
        <f t="shared" si="24"/>
        <v>20.9</v>
      </c>
      <c r="D55" s="66">
        <f t="shared" si="24"/>
        <v>9.6</v>
      </c>
      <c r="E55" s="66">
        <f t="shared" si="24"/>
        <v>9.0999999999999979</v>
      </c>
      <c r="F55" s="66">
        <f t="shared" si="24"/>
        <v>9</v>
      </c>
      <c r="G55" s="66">
        <f t="shared" si="24"/>
        <v>11.3</v>
      </c>
      <c r="H55" s="66">
        <f t="shared" si="24"/>
        <v>6.8</v>
      </c>
      <c r="I55" s="66">
        <f t="shared" si="24"/>
        <v>8</v>
      </c>
      <c r="J55" s="66">
        <f t="shared" si="24"/>
        <v>5.3</v>
      </c>
      <c r="K55" s="66">
        <f t="shared" si="24"/>
        <v>1.3</v>
      </c>
      <c r="L55" s="66">
        <f t="shared" si="24"/>
        <v>26</v>
      </c>
      <c r="M55" s="66">
        <f t="shared" si="24"/>
        <v>48</v>
      </c>
      <c r="N55" s="66">
        <f t="shared" si="24"/>
        <v>17</v>
      </c>
      <c r="O55" s="66">
        <f t="shared" si="24"/>
        <v>857.5</v>
      </c>
      <c r="P55" s="66">
        <f t="shared" si="24"/>
        <v>859.7</v>
      </c>
      <c r="Q55" s="66">
        <f t="shared" si="24"/>
        <v>854.4</v>
      </c>
      <c r="R55" s="66">
        <f t="shared" si="24"/>
        <v>0.39999999999997726</v>
      </c>
      <c r="S55" s="66">
        <f t="shared" si="24"/>
        <v>1003.1</v>
      </c>
      <c r="T55" s="66">
        <f t="shared" si="24"/>
        <v>1007.9</v>
      </c>
      <c r="U55" s="66">
        <f t="shared" si="24"/>
        <v>997.5</v>
      </c>
      <c r="V55" s="66">
        <f t="shared" si="24"/>
        <v>1.1999999999999318</v>
      </c>
      <c r="W55" s="66">
        <f t="shared" si="24"/>
        <v>1</v>
      </c>
      <c r="X55" s="66">
        <f t="shared" si="24"/>
        <v>10</v>
      </c>
      <c r="Y55" s="66">
        <f t="shared" si="24"/>
        <v>2</v>
      </c>
      <c r="Z55" s="66">
        <f>MINA(Z19:Z28)</f>
        <v>1.3</v>
      </c>
      <c r="AA55" s="66">
        <f t="shared" si="24"/>
        <v>0</v>
      </c>
      <c r="AB55" s="66">
        <f t="shared" si="24"/>
        <v>3.94</v>
      </c>
      <c r="AC55" s="82"/>
      <c r="AD55" s="82"/>
      <c r="AE55" s="82"/>
      <c r="AF55" s="82"/>
      <c r="AG55" s="82"/>
      <c r="AH55" s="82"/>
      <c r="AI55" s="82"/>
      <c r="AJ55" s="82"/>
      <c r="AK55" s="82"/>
      <c r="AL55" s="82"/>
      <c r="AM55" s="67"/>
    </row>
    <row r="56" spans="1:56" x14ac:dyDescent="0.2">
      <c r="A56" s="20"/>
      <c r="B56" s="6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11"/>
      <c r="AA56" s="6"/>
      <c r="AB56" s="9"/>
      <c r="AC56" s="9"/>
      <c r="AD56" s="9"/>
      <c r="AE56" s="9"/>
      <c r="AF56" s="9"/>
      <c r="AG56" s="9"/>
      <c r="AH56" s="9"/>
      <c r="AI56" s="9"/>
      <c r="AJ56" s="9"/>
      <c r="AK56" s="9"/>
      <c r="AL56" s="9"/>
      <c r="AM56" s="5"/>
    </row>
    <row r="57" spans="1:56" s="71" customFormat="1" x14ac:dyDescent="0.2">
      <c r="A57" s="72" t="s">
        <v>31</v>
      </c>
      <c r="B57" s="69">
        <f t="shared" ref="B57:AB57" si="25">SUM(B29:B39)</f>
        <v>198.39999999999998</v>
      </c>
      <c r="C57" s="69">
        <f t="shared" si="25"/>
        <v>276.70000000000005</v>
      </c>
      <c r="D57" s="69">
        <f t="shared" si="25"/>
        <v>118.6</v>
      </c>
      <c r="E57" s="69">
        <f t="shared" si="25"/>
        <v>158.10000000000002</v>
      </c>
      <c r="F57" s="69">
        <f t="shared" si="25"/>
        <v>109</v>
      </c>
      <c r="G57" s="69">
        <f t="shared" si="25"/>
        <v>97.899999999999991</v>
      </c>
      <c r="H57" s="69">
        <f t="shared" si="25"/>
        <v>65.300000000000011</v>
      </c>
      <c r="I57" s="69">
        <f t="shared" si="25"/>
        <v>80.3</v>
      </c>
      <c r="J57" s="69">
        <f t="shared" si="25"/>
        <v>49.099999999999994</v>
      </c>
      <c r="K57" s="69">
        <f t="shared" si="25"/>
        <v>6.9</v>
      </c>
      <c r="L57" s="69">
        <f t="shared" si="25"/>
        <v>307</v>
      </c>
      <c r="M57" s="69">
        <f t="shared" si="25"/>
        <v>519</v>
      </c>
      <c r="N57" s="69">
        <f t="shared" si="25"/>
        <v>160</v>
      </c>
      <c r="O57" s="69">
        <f t="shared" si="25"/>
        <v>8563.4000000000015</v>
      </c>
      <c r="P57" s="69">
        <f t="shared" si="25"/>
        <v>8589.6</v>
      </c>
      <c r="Q57" s="69">
        <f t="shared" si="25"/>
        <v>8534.7999999999993</v>
      </c>
      <c r="R57" s="69">
        <f t="shared" si="25"/>
        <v>54.799999999999613</v>
      </c>
      <c r="S57" s="69">
        <f t="shared" si="25"/>
        <v>10023.9</v>
      </c>
      <c r="T57" s="69">
        <f t="shared" si="25"/>
        <v>10065.300000000001</v>
      </c>
      <c r="U57" s="69">
        <f t="shared" si="25"/>
        <v>9973.1</v>
      </c>
      <c r="V57" s="69">
        <f t="shared" si="25"/>
        <v>92.199999999999932</v>
      </c>
      <c r="W57" s="69">
        <f t="shared" si="25"/>
        <v>18</v>
      </c>
      <c r="X57" s="69">
        <f t="shared" si="25"/>
        <v>110</v>
      </c>
      <c r="Y57" s="69">
        <f t="shared" si="25"/>
        <v>22</v>
      </c>
      <c r="Z57" s="69">
        <f>SUM(Z29:Z39)</f>
        <v>104.75</v>
      </c>
      <c r="AA57" s="69">
        <f t="shared" si="25"/>
        <v>0.3</v>
      </c>
      <c r="AB57" s="69">
        <f t="shared" si="25"/>
        <v>98.84</v>
      </c>
      <c r="AC57" s="83"/>
      <c r="AD57" s="83"/>
      <c r="AE57" s="83"/>
      <c r="AF57" s="83"/>
      <c r="AG57" s="83"/>
      <c r="AH57" s="83"/>
      <c r="AI57" s="83"/>
      <c r="AJ57" s="83"/>
      <c r="AK57" s="83"/>
      <c r="AL57" s="83"/>
      <c r="AM57" s="70"/>
    </row>
    <row r="58" spans="1:56" s="71" customFormat="1" x14ac:dyDescent="0.2">
      <c r="A58" s="72" t="s">
        <v>32</v>
      </c>
      <c r="B58" s="69">
        <f t="shared" ref="B58:AB58" si="26">AVERAGEA(B29:B39)</f>
        <v>19.839999999999996</v>
      </c>
      <c r="C58" s="69">
        <f t="shared" si="26"/>
        <v>27.670000000000005</v>
      </c>
      <c r="D58" s="69">
        <f t="shared" si="26"/>
        <v>11.86</v>
      </c>
      <c r="E58" s="69">
        <f t="shared" si="26"/>
        <v>14.372727272727275</v>
      </c>
      <c r="F58" s="69">
        <f t="shared" si="26"/>
        <v>10.9</v>
      </c>
      <c r="G58" s="69">
        <f t="shared" si="26"/>
        <v>9.7899999999999991</v>
      </c>
      <c r="H58" s="69">
        <f t="shared" si="26"/>
        <v>6.5300000000000011</v>
      </c>
      <c r="I58" s="69">
        <f t="shared" si="26"/>
        <v>8.0299999999999994</v>
      </c>
      <c r="J58" s="69">
        <f t="shared" si="26"/>
        <v>4.9099999999999993</v>
      </c>
      <c r="K58" s="69">
        <f t="shared" si="26"/>
        <v>0.69000000000000006</v>
      </c>
      <c r="L58" s="69">
        <f t="shared" si="26"/>
        <v>30.7</v>
      </c>
      <c r="M58" s="69">
        <f t="shared" si="26"/>
        <v>51.9</v>
      </c>
      <c r="N58" s="69">
        <f t="shared" si="26"/>
        <v>16</v>
      </c>
      <c r="O58" s="69">
        <f t="shared" si="26"/>
        <v>856.34000000000015</v>
      </c>
      <c r="P58" s="69">
        <f t="shared" si="26"/>
        <v>858.96</v>
      </c>
      <c r="Q58" s="69">
        <f t="shared" si="26"/>
        <v>853.4799999999999</v>
      </c>
      <c r="R58" s="69">
        <f t="shared" si="26"/>
        <v>4.9818181818181468</v>
      </c>
      <c r="S58" s="69">
        <f t="shared" si="26"/>
        <v>1002.39</v>
      </c>
      <c r="T58" s="69">
        <f t="shared" si="26"/>
        <v>1006.5300000000001</v>
      </c>
      <c r="U58" s="69">
        <f t="shared" si="26"/>
        <v>997.31000000000006</v>
      </c>
      <c r="V58" s="69">
        <f t="shared" si="26"/>
        <v>8.3818181818181756</v>
      </c>
      <c r="W58" s="69">
        <f t="shared" si="26"/>
        <v>3.6</v>
      </c>
      <c r="X58" s="69">
        <f t="shared" si="26"/>
        <v>10</v>
      </c>
      <c r="Y58" s="69">
        <f t="shared" si="26"/>
        <v>2</v>
      </c>
      <c r="Z58" s="69">
        <f>AVERAGEA(Z29:Z39)</f>
        <v>10.475</v>
      </c>
      <c r="AA58" s="69">
        <f t="shared" si="26"/>
        <v>0.03</v>
      </c>
      <c r="AB58" s="69">
        <f t="shared" si="26"/>
        <v>9.8840000000000003</v>
      </c>
      <c r="AC58" s="83"/>
      <c r="AD58" s="83"/>
      <c r="AE58" s="83"/>
      <c r="AF58" s="83"/>
      <c r="AG58" s="83"/>
      <c r="AH58" s="83"/>
      <c r="AI58" s="83"/>
      <c r="AJ58" s="83"/>
      <c r="AK58" s="83"/>
      <c r="AL58" s="83"/>
      <c r="AM58" s="70"/>
    </row>
    <row r="59" spans="1:56" s="71" customFormat="1" x14ac:dyDescent="0.2">
      <c r="A59" s="72" t="s">
        <v>19</v>
      </c>
      <c r="B59" s="69">
        <f t="shared" ref="B59:AB59" si="27">MAXA(B29:B39)</f>
        <v>24.7</v>
      </c>
      <c r="C59" s="69">
        <f t="shared" si="27"/>
        <v>32.299999999999997</v>
      </c>
      <c r="D59" s="69">
        <f t="shared" si="27"/>
        <v>18.399999999999999</v>
      </c>
      <c r="E59" s="69">
        <f t="shared" si="27"/>
        <v>20.399999999999999</v>
      </c>
      <c r="F59" s="69">
        <f t="shared" si="27"/>
        <v>17.2</v>
      </c>
      <c r="G59" s="69">
        <f t="shared" si="27"/>
        <v>12.4</v>
      </c>
      <c r="H59" s="69">
        <f t="shared" si="27"/>
        <v>8.5</v>
      </c>
      <c r="I59" s="69">
        <f t="shared" si="27"/>
        <v>11.3</v>
      </c>
      <c r="J59" s="69">
        <f t="shared" si="27"/>
        <v>6.4</v>
      </c>
      <c r="K59" s="69">
        <f t="shared" si="27"/>
        <v>4.3</v>
      </c>
      <c r="L59" s="69">
        <f t="shared" si="27"/>
        <v>40</v>
      </c>
      <c r="M59" s="69">
        <f t="shared" si="27"/>
        <v>71</v>
      </c>
      <c r="N59" s="69">
        <f t="shared" si="27"/>
        <v>28</v>
      </c>
      <c r="O59" s="69">
        <f t="shared" si="27"/>
        <v>860.8</v>
      </c>
      <c r="P59" s="69">
        <f t="shared" si="27"/>
        <v>863</v>
      </c>
      <c r="Q59" s="69">
        <f t="shared" si="27"/>
        <v>860.1</v>
      </c>
      <c r="R59" s="69">
        <f t="shared" si="27"/>
        <v>8.6000000000000227</v>
      </c>
      <c r="S59" s="69">
        <f t="shared" si="27"/>
        <v>1012.7</v>
      </c>
      <c r="T59" s="69">
        <f t="shared" si="27"/>
        <v>1013.8</v>
      </c>
      <c r="U59" s="69">
        <f t="shared" si="27"/>
        <v>1011.2</v>
      </c>
      <c r="V59" s="69">
        <f t="shared" si="27"/>
        <v>13.900000000000091</v>
      </c>
      <c r="W59" s="69">
        <f t="shared" si="27"/>
        <v>5</v>
      </c>
      <c r="X59" s="69">
        <f t="shared" si="27"/>
        <v>10</v>
      </c>
      <c r="Y59" s="69">
        <f t="shared" si="27"/>
        <v>2</v>
      </c>
      <c r="Z59" s="69">
        <f>MAXA(Z29:Z39)</f>
        <v>12</v>
      </c>
      <c r="AA59" s="69">
        <f t="shared" si="27"/>
        <v>0.3</v>
      </c>
      <c r="AB59" s="69">
        <f t="shared" si="27"/>
        <v>15.18</v>
      </c>
      <c r="AC59" s="83"/>
      <c r="AD59" s="83"/>
      <c r="AE59" s="83"/>
      <c r="AF59" s="83"/>
      <c r="AG59" s="83"/>
      <c r="AH59" s="83"/>
      <c r="AI59" s="83"/>
      <c r="AJ59" s="83"/>
      <c r="AK59" s="83"/>
      <c r="AL59" s="83"/>
      <c r="AM59" s="70"/>
    </row>
    <row r="60" spans="1:56" s="71" customFormat="1" x14ac:dyDescent="0.2">
      <c r="A60" s="72" t="s">
        <v>20</v>
      </c>
      <c r="B60" s="69">
        <f t="shared" ref="B60:AB60" si="28">MINA(B29:B39)</f>
        <v>13.9</v>
      </c>
      <c r="C60" s="69">
        <f t="shared" si="28"/>
        <v>23.7</v>
      </c>
      <c r="D60" s="69">
        <f t="shared" si="28"/>
        <v>5</v>
      </c>
      <c r="E60" s="69">
        <f t="shared" si="28"/>
        <v>0</v>
      </c>
      <c r="F60" s="69">
        <f t="shared" si="28"/>
        <v>2.8</v>
      </c>
      <c r="G60" s="69">
        <f t="shared" si="28"/>
        <v>5.6</v>
      </c>
      <c r="H60" s="69">
        <f t="shared" si="28"/>
        <v>5.0999999999999996</v>
      </c>
      <c r="I60" s="69">
        <f t="shared" si="28"/>
        <v>5.7</v>
      </c>
      <c r="J60" s="69">
        <f t="shared" si="28"/>
        <v>3.4</v>
      </c>
      <c r="K60" s="69">
        <f t="shared" si="28"/>
        <v>-2.5</v>
      </c>
      <c r="L60" s="69">
        <f t="shared" si="28"/>
        <v>24</v>
      </c>
      <c r="M60" s="69">
        <f t="shared" si="28"/>
        <v>38</v>
      </c>
      <c r="N60" s="69">
        <f t="shared" si="28"/>
        <v>12</v>
      </c>
      <c r="O60" s="69">
        <f t="shared" si="28"/>
        <v>851</v>
      </c>
      <c r="P60" s="69">
        <f t="shared" si="28"/>
        <v>852.9</v>
      </c>
      <c r="Q60" s="69">
        <f t="shared" si="28"/>
        <v>848.4</v>
      </c>
      <c r="R60" s="69">
        <f t="shared" si="28"/>
        <v>0</v>
      </c>
      <c r="S60" s="69">
        <f t="shared" si="28"/>
        <v>994.5</v>
      </c>
      <c r="T60" s="69">
        <f t="shared" si="28"/>
        <v>998.4</v>
      </c>
      <c r="U60" s="69">
        <f t="shared" si="28"/>
        <v>989.1</v>
      </c>
      <c r="V60" s="69">
        <f t="shared" si="28"/>
        <v>0</v>
      </c>
      <c r="W60" s="69">
        <f t="shared" si="28"/>
        <v>1</v>
      </c>
      <c r="X60" s="69">
        <f t="shared" si="28"/>
        <v>10</v>
      </c>
      <c r="Y60" s="69">
        <f t="shared" si="28"/>
        <v>2</v>
      </c>
      <c r="Z60" s="69">
        <f>MINA(Z29:Z39)</f>
        <v>6.35</v>
      </c>
      <c r="AA60" s="69">
        <f t="shared" si="28"/>
        <v>0</v>
      </c>
      <c r="AB60" s="69">
        <f t="shared" si="28"/>
        <v>6.92</v>
      </c>
      <c r="AC60" s="83"/>
      <c r="AD60" s="83"/>
      <c r="AE60" s="83"/>
      <c r="AF60" s="83"/>
      <c r="AG60" s="83"/>
      <c r="AH60" s="83"/>
      <c r="AI60" s="83"/>
      <c r="AJ60" s="83"/>
      <c r="AK60" s="83"/>
      <c r="AL60" s="83"/>
      <c r="AM60" s="70"/>
    </row>
    <row r="61" spans="1:56" x14ac:dyDescent="0.2">
      <c r="Z61" s="19"/>
    </row>
    <row r="62" spans="1:56" x14ac:dyDescent="0.2">
      <c r="Z62" s="19"/>
    </row>
    <row r="63" spans="1:56" x14ac:dyDescent="0.2">
      <c r="A63" s="304" t="s">
        <v>103</v>
      </c>
      <c r="B63" s="304"/>
      <c r="C63" s="304"/>
      <c r="D63" s="304"/>
      <c r="E63" s="304"/>
      <c r="F63" s="304"/>
      <c r="G63" s="49">
        <v>50.3</v>
      </c>
      <c r="H63" s="1" t="s">
        <v>48</v>
      </c>
    </row>
    <row r="66" spans="1:5" x14ac:dyDescent="0.2">
      <c r="A66" s="63"/>
      <c r="B66" s="314" t="s">
        <v>44</v>
      </c>
      <c r="C66" s="314"/>
      <c r="D66" s="314"/>
      <c r="E66" s="314"/>
    </row>
    <row r="68" spans="1:5" x14ac:dyDescent="0.2">
      <c r="A68" s="64"/>
      <c r="B68" s="314" t="s">
        <v>45</v>
      </c>
      <c r="C68" s="314"/>
      <c r="D68" s="314"/>
      <c r="E68" s="314"/>
    </row>
    <row r="70" spans="1:5" x14ac:dyDescent="0.2">
      <c r="A70" s="68"/>
      <c r="B70" s="314" t="s">
        <v>46</v>
      </c>
      <c r="C70" s="314"/>
      <c r="D70" s="314"/>
      <c r="E70" s="314"/>
    </row>
    <row r="72" spans="1:5" x14ac:dyDescent="0.2">
      <c r="A72" s="71"/>
      <c r="B72" s="314" t="s">
        <v>47</v>
      </c>
      <c r="C72" s="314"/>
      <c r="D72" s="314"/>
      <c r="E72" s="314"/>
    </row>
  </sheetData>
  <mergeCells count="15">
    <mergeCell ref="B68:E68"/>
    <mergeCell ref="B70:E70"/>
    <mergeCell ref="B72:E72"/>
    <mergeCell ref="AC6:AK6"/>
    <mergeCell ref="AY7:AZ7"/>
    <mergeCell ref="BC7:BD7"/>
    <mergeCell ref="A63:F63"/>
    <mergeCell ref="B66:E66"/>
    <mergeCell ref="A1:BA1"/>
    <mergeCell ref="A2:BA2"/>
    <mergeCell ref="A3:BA3"/>
    <mergeCell ref="A4:BA4"/>
    <mergeCell ref="D5:I5"/>
    <mergeCell ref="AC5:AL5"/>
    <mergeCell ref="BA7:BB7"/>
  </mergeCells>
  <printOptions horizontalCentered="1"/>
  <pageMargins left="0.19685039370078741" right="0.19685039370078741" top="0.19685039370078741" bottom="0.19685039370078741" header="0" footer="0"/>
  <pageSetup scale="55" orientation="landscape" horizontalDpi="120" verticalDpi="144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Vertical="1" syncRef="A21" transitionEvaluation="1" codeName="Hoja5"/>
  <dimension ref="A1:BH72"/>
  <sheetViews>
    <sheetView topLeftCell="A4" workbookViewId="0">
      <pane ySplit="4" topLeftCell="A21" activePane="bottomLeft" state="frozen"/>
      <selection activeCell="I60" sqref="I60"/>
      <selection pane="bottomLeft" activeCell="I60" sqref="I60"/>
    </sheetView>
  </sheetViews>
  <sheetFormatPr baseColWidth="10" defaultColWidth="9.625" defaultRowHeight="12.75" x14ac:dyDescent="0.2"/>
  <cols>
    <col min="1" max="1" width="6.625" style="1" customWidth="1"/>
    <col min="2" max="2" width="7.875" style="1" customWidth="1"/>
    <col min="3" max="3" width="6.25" style="1" bestFit="1" customWidth="1"/>
    <col min="4" max="4" width="5.75" style="1" customWidth="1"/>
    <col min="5" max="5" width="6.75" style="1" customWidth="1"/>
    <col min="6" max="6" width="7.5" style="1" customWidth="1"/>
    <col min="7" max="7" width="7.625" style="1" customWidth="1"/>
    <col min="8" max="8" width="7.875" style="1" customWidth="1"/>
    <col min="9" max="9" width="7.625" style="1" customWidth="1"/>
    <col min="10" max="10" width="8.125" style="1" customWidth="1"/>
    <col min="11" max="11" width="7.75" style="1" customWidth="1"/>
    <col min="12" max="13" width="8.125" style="1" customWidth="1"/>
    <col min="14" max="14" width="7.75" style="1" customWidth="1"/>
    <col min="15" max="17" width="8.25" style="1" bestFit="1" customWidth="1"/>
    <col min="18" max="18" width="6.75" style="1" customWidth="1"/>
    <col min="19" max="21" width="8.25" style="1" bestFit="1" customWidth="1"/>
    <col min="22" max="22" width="6.875" style="1" customWidth="1"/>
    <col min="23" max="23" width="5.625" style="1" customWidth="1"/>
    <col min="24" max="24" width="6.375" style="1" customWidth="1"/>
    <col min="25" max="25" width="5.75" style="1" customWidth="1"/>
    <col min="26" max="26" width="9.125" style="1" customWidth="1"/>
    <col min="27" max="27" width="6" style="1" customWidth="1"/>
    <col min="28" max="28" width="7.5" style="1" customWidth="1"/>
    <col min="29" max="38" width="6.625" style="1" customWidth="1"/>
    <col min="39" max="39" width="6.5" style="1" customWidth="1"/>
    <col min="40" max="40" width="5.25" style="1" customWidth="1"/>
    <col min="41" max="41" width="6.375" style="1" customWidth="1"/>
    <col min="42" max="42" width="10.125" style="1" customWidth="1"/>
    <col min="43" max="43" width="7.5" style="1" customWidth="1"/>
    <col min="44" max="44" width="6.125" style="1" customWidth="1"/>
    <col min="45" max="45" width="8.625" style="1" customWidth="1"/>
    <col min="46" max="46" width="5.75" style="1" customWidth="1"/>
    <col min="47" max="47" width="9.375" style="1" customWidth="1"/>
    <col min="48" max="48" width="6.125" style="1" customWidth="1"/>
    <col min="49" max="49" width="9.125" style="1" customWidth="1"/>
    <col min="50" max="50" width="5" style="1" customWidth="1"/>
    <col min="51" max="51" width="5.125" style="1" customWidth="1"/>
    <col min="52" max="52" width="3.125" style="1" customWidth="1"/>
    <col min="53" max="53" width="5" style="1" customWidth="1"/>
    <col min="54" max="54" width="10.75" style="1" bestFit="1" customWidth="1"/>
    <col min="55" max="55" width="9.625" style="1"/>
    <col min="56" max="56" width="5.875" style="1" customWidth="1"/>
    <col min="57" max="16384" width="9.625" style="1"/>
  </cols>
  <sheetData>
    <row r="1" spans="1:60" x14ac:dyDescent="0.2">
      <c r="A1" s="306" t="s">
        <v>0</v>
      </c>
      <c r="B1" s="306"/>
      <c r="C1" s="306"/>
      <c r="D1" s="306"/>
      <c r="E1" s="306"/>
      <c r="F1" s="306"/>
      <c r="G1" s="306"/>
      <c r="H1" s="306"/>
      <c r="I1" s="306"/>
      <c r="J1" s="306"/>
      <c r="K1" s="306"/>
      <c r="L1" s="306"/>
      <c r="M1" s="306"/>
      <c r="N1" s="306"/>
      <c r="O1" s="306"/>
      <c r="P1" s="306"/>
      <c r="Q1" s="306"/>
      <c r="R1" s="306"/>
      <c r="S1" s="306"/>
      <c r="T1" s="306"/>
      <c r="U1" s="306"/>
      <c r="V1" s="306"/>
      <c r="W1" s="306"/>
      <c r="X1" s="306"/>
      <c r="Y1" s="306"/>
      <c r="Z1" s="306"/>
      <c r="AA1" s="306"/>
      <c r="AB1" s="306"/>
      <c r="AC1" s="306"/>
      <c r="AD1" s="306"/>
      <c r="AE1" s="306"/>
      <c r="AF1" s="306"/>
      <c r="AG1" s="306"/>
      <c r="AH1" s="306"/>
      <c r="AI1" s="306"/>
      <c r="AJ1" s="306"/>
      <c r="AK1" s="306"/>
      <c r="AL1" s="306"/>
      <c r="AM1" s="306"/>
      <c r="AN1" s="306"/>
      <c r="AO1" s="306"/>
      <c r="AP1" s="306"/>
      <c r="AQ1" s="306"/>
      <c r="AR1" s="306"/>
      <c r="AS1" s="306"/>
      <c r="AT1" s="306"/>
      <c r="AU1" s="306"/>
      <c r="AV1" s="306"/>
      <c r="AW1" s="306"/>
      <c r="AX1" s="306"/>
      <c r="AY1" s="306"/>
      <c r="AZ1" s="306"/>
      <c r="BA1" s="306"/>
    </row>
    <row r="2" spans="1:60" x14ac:dyDescent="0.2">
      <c r="A2" s="306" t="s">
        <v>1</v>
      </c>
      <c r="B2" s="306"/>
      <c r="C2" s="306"/>
      <c r="D2" s="306"/>
      <c r="E2" s="306"/>
      <c r="F2" s="306"/>
      <c r="G2" s="306"/>
      <c r="H2" s="306"/>
      <c r="I2" s="306"/>
      <c r="J2" s="306"/>
      <c r="K2" s="306"/>
      <c r="L2" s="306"/>
      <c r="M2" s="306"/>
      <c r="N2" s="306"/>
      <c r="O2" s="306"/>
      <c r="P2" s="306"/>
      <c r="Q2" s="306"/>
      <c r="R2" s="306"/>
      <c r="S2" s="306"/>
      <c r="T2" s="306"/>
      <c r="U2" s="306"/>
      <c r="V2" s="306"/>
      <c r="W2" s="306"/>
      <c r="X2" s="306"/>
      <c r="Y2" s="306"/>
      <c r="Z2" s="306"/>
      <c r="AA2" s="306"/>
      <c r="AB2" s="306"/>
      <c r="AC2" s="306"/>
      <c r="AD2" s="306"/>
      <c r="AE2" s="306"/>
      <c r="AF2" s="306"/>
      <c r="AG2" s="306"/>
      <c r="AH2" s="306"/>
      <c r="AI2" s="306"/>
      <c r="AJ2" s="306"/>
      <c r="AK2" s="306"/>
      <c r="AL2" s="306"/>
      <c r="AM2" s="306"/>
      <c r="AN2" s="306"/>
      <c r="AO2" s="306"/>
      <c r="AP2" s="306"/>
      <c r="AQ2" s="306"/>
      <c r="AR2" s="306"/>
      <c r="AS2" s="306"/>
      <c r="AT2" s="306"/>
      <c r="AU2" s="306"/>
      <c r="AV2" s="306"/>
      <c r="AW2" s="306"/>
      <c r="AX2" s="306"/>
      <c r="AY2" s="306"/>
      <c r="AZ2" s="306"/>
      <c r="BA2" s="306"/>
    </row>
    <row r="3" spans="1:60" x14ac:dyDescent="0.2">
      <c r="A3" s="306" t="s">
        <v>2</v>
      </c>
      <c r="B3" s="306"/>
      <c r="C3" s="306"/>
      <c r="D3" s="306"/>
      <c r="E3" s="306"/>
      <c r="F3" s="306"/>
      <c r="G3" s="306"/>
      <c r="H3" s="306"/>
      <c r="I3" s="306"/>
      <c r="J3" s="306"/>
      <c r="K3" s="306"/>
      <c r="L3" s="306"/>
      <c r="M3" s="306"/>
      <c r="N3" s="306"/>
      <c r="O3" s="306"/>
      <c r="P3" s="306"/>
      <c r="Q3" s="306"/>
      <c r="R3" s="306"/>
      <c r="S3" s="306"/>
      <c r="T3" s="306"/>
      <c r="U3" s="306"/>
      <c r="V3" s="306"/>
      <c r="W3" s="306"/>
      <c r="X3" s="306"/>
      <c r="Y3" s="306"/>
      <c r="Z3" s="306"/>
      <c r="AA3" s="306"/>
      <c r="AB3" s="306"/>
      <c r="AC3" s="306"/>
      <c r="AD3" s="306"/>
      <c r="AE3" s="306"/>
      <c r="AF3" s="306"/>
      <c r="AG3" s="306"/>
      <c r="AH3" s="306"/>
      <c r="AI3" s="306"/>
      <c r="AJ3" s="306"/>
      <c r="AK3" s="306"/>
      <c r="AL3" s="306"/>
      <c r="AM3" s="306"/>
      <c r="AN3" s="306"/>
      <c r="AO3" s="306"/>
      <c r="AP3" s="306"/>
      <c r="AQ3" s="306"/>
      <c r="AR3" s="306"/>
      <c r="AS3" s="306"/>
      <c r="AT3" s="306"/>
      <c r="AU3" s="306"/>
      <c r="AV3" s="306"/>
      <c r="AW3" s="306"/>
      <c r="AX3" s="306"/>
      <c r="AY3" s="306"/>
      <c r="AZ3" s="306"/>
      <c r="BA3" s="306"/>
    </row>
    <row r="4" spans="1:60" x14ac:dyDescent="0.2">
      <c r="A4" s="307" t="s">
        <v>3</v>
      </c>
      <c r="B4" s="307"/>
      <c r="C4" s="307"/>
      <c r="D4" s="307"/>
      <c r="E4" s="307"/>
      <c r="F4" s="307"/>
      <c r="G4" s="307"/>
      <c r="H4" s="307"/>
      <c r="I4" s="307"/>
      <c r="J4" s="307"/>
      <c r="K4" s="307"/>
      <c r="L4" s="307"/>
      <c r="M4" s="307"/>
      <c r="N4" s="307"/>
      <c r="O4" s="307"/>
      <c r="P4" s="307"/>
      <c r="Q4" s="307"/>
      <c r="R4" s="307"/>
      <c r="S4" s="307"/>
      <c r="T4" s="307"/>
      <c r="U4" s="307"/>
      <c r="V4" s="307"/>
      <c r="W4" s="307"/>
      <c r="X4" s="307"/>
      <c r="Y4" s="307"/>
      <c r="Z4" s="307"/>
      <c r="AA4" s="307"/>
      <c r="AB4" s="307"/>
      <c r="AC4" s="307"/>
      <c r="AD4" s="307"/>
      <c r="AE4" s="307"/>
      <c r="AF4" s="307"/>
      <c r="AG4" s="307"/>
      <c r="AH4" s="307"/>
      <c r="AI4" s="307"/>
      <c r="AJ4" s="307"/>
      <c r="AK4" s="307"/>
      <c r="AL4" s="307"/>
      <c r="AM4" s="307"/>
      <c r="AN4" s="307"/>
      <c r="AO4" s="307"/>
      <c r="AP4" s="307"/>
      <c r="AQ4" s="307"/>
      <c r="AR4" s="307"/>
      <c r="AS4" s="307"/>
      <c r="AT4" s="307"/>
      <c r="AU4" s="307"/>
      <c r="AV4" s="307"/>
      <c r="AW4" s="307"/>
      <c r="AX4" s="307"/>
      <c r="AY4" s="307"/>
      <c r="AZ4" s="307"/>
      <c r="BA4" s="307"/>
    </row>
    <row r="5" spans="1:60" x14ac:dyDescent="0.2">
      <c r="A5" s="22" t="s">
        <v>91</v>
      </c>
      <c r="B5" s="23">
        <v>2010</v>
      </c>
      <c r="C5" s="24"/>
      <c r="D5" s="308" t="s">
        <v>79</v>
      </c>
      <c r="E5" s="309"/>
      <c r="F5" s="309"/>
      <c r="G5" s="309"/>
      <c r="H5" s="309"/>
      <c r="I5" s="310"/>
      <c r="J5" s="24"/>
      <c r="K5" s="24"/>
      <c r="L5" s="24"/>
      <c r="M5" s="24"/>
      <c r="N5" s="24"/>
      <c r="O5" s="24"/>
      <c r="P5" s="24"/>
      <c r="Q5" s="24"/>
      <c r="R5" s="24"/>
      <c r="S5" s="24"/>
      <c r="T5" s="24"/>
      <c r="U5" s="24"/>
      <c r="V5" s="25"/>
      <c r="W5" s="25"/>
      <c r="X5" s="25"/>
      <c r="Y5" s="25"/>
      <c r="Z5" s="26"/>
      <c r="AA5" s="25"/>
      <c r="AB5" s="25"/>
      <c r="AC5" s="311" t="s">
        <v>49</v>
      </c>
      <c r="AD5" s="311"/>
      <c r="AE5" s="311"/>
      <c r="AF5" s="311"/>
      <c r="AG5" s="311"/>
      <c r="AH5" s="311"/>
      <c r="AI5" s="311"/>
      <c r="AJ5" s="311"/>
      <c r="AK5" s="311"/>
      <c r="AL5" s="311"/>
      <c r="AM5" s="88"/>
      <c r="AN5" s="88"/>
      <c r="AO5" s="88"/>
      <c r="AP5" s="102"/>
      <c r="AQ5" s="89"/>
      <c r="AR5" s="110"/>
      <c r="AS5" s="102"/>
      <c r="AT5" s="101" t="s">
        <v>72</v>
      </c>
      <c r="AU5" s="101"/>
      <c r="AV5" s="101"/>
      <c r="AW5" s="101"/>
      <c r="AX5" s="90"/>
      <c r="AY5" s="91"/>
      <c r="AZ5" s="92"/>
      <c r="BA5" s="92"/>
      <c r="BB5" s="101" t="s">
        <v>38</v>
      </c>
      <c r="BC5" s="101"/>
      <c r="BD5" s="102"/>
    </row>
    <row r="6" spans="1:60" x14ac:dyDescent="0.2">
      <c r="A6" s="25"/>
      <c r="B6" s="27" t="s">
        <v>4</v>
      </c>
      <c r="C6" s="27"/>
      <c r="D6" s="27"/>
      <c r="E6" s="27"/>
      <c r="F6" s="27"/>
      <c r="G6" s="27"/>
      <c r="H6" s="27" t="s">
        <v>5</v>
      </c>
      <c r="I6" s="27"/>
      <c r="J6" s="27"/>
      <c r="K6" s="28"/>
      <c r="L6" s="27" t="s">
        <v>6</v>
      </c>
      <c r="M6" s="27"/>
      <c r="N6" s="27"/>
      <c r="O6" s="27" t="s">
        <v>7</v>
      </c>
      <c r="P6" s="27"/>
      <c r="Q6" s="27"/>
      <c r="R6" s="27"/>
      <c r="S6" s="27" t="s">
        <v>8</v>
      </c>
      <c r="T6" s="27"/>
      <c r="U6" s="27"/>
      <c r="V6" s="27"/>
      <c r="W6" s="25"/>
      <c r="X6" s="25"/>
      <c r="Y6" s="25"/>
      <c r="Z6" s="25"/>
      <c r="AA6" s="25"/>
      <c r="AB6" s="25"/>
      <c r="AC6" s="312" t="s">
        <v>58</v>
      </c>
      <c r="AD6" s="312"/>
      <c r="AE6" s="312"/>
      <c r="AF6" s="312"/>
      <c r="AG6" s="313"/>
      <c r="AH6" s="312"/>
      <c r="AI6" s="312"/>
      <c r="AJ6" s="312"/>
      <c r="AK6" s="312"/>
      <c r="AL6" s="85"/>
      <c r="AM6" s="100" t="s">
        <v>62</v>
      </c>
      <c r="AN6" s="101"/>
      <c r="AO6" s="101"/>
      <c r="AP6" s="102"/>
      <c r="AQ6" s="93" t="s">
        <v>67</v>
      </c>
      <c r="AR6" s="109" t="s">
        <v>68</v>
      </c>
      <c r="AS6" s="102"/>
      <c r="AT6" s="101"/>
      <c r="AU6" s="101"/>
      <c r="AV6" s="102"/>
      <c r="AW6" s="94" t="s">
        <v>73</v>
      </c>
      <c r="AX6" s="95"/>
      <c r="AY6" s="96"/>
      <c r="AZ6" s="96"/>
      <c r="BA6" s="97"/>
      <c r="BB6" s="103"/>
      <c r="BC6" s="104"/>
      <c r="BD6" s="105"/>
    </row>
    <row r="7" spans="1:60" x14ac:dyDescent="0.2">
      <c r="A7" s="29" t="s">
        <v>34</v>
      </c>
      <c r="B7" s="29" t="s">
        <v>9</v>
      </c>
      <c r="C7" s="29" t="s">
        <v>10</v>
      </c>
      <c r="D7" s="29" t="s">
        <v>11</v>
      </c>
      <c r="E7" s="29" t="s">
        <v>12</v>
      </c>
      <c r="F7" s="30" t="s">
        <v>13</v>
      </c>
      <c r="G7" s="29" t="s">
        <v>33</v>
      </c>
      <c r="H7" s="29" t="s">
        <v>14</v>
      </c>
      <c r="I7" s="29" t="s">
        <v>15</v>
      </c>
      <c r="J7" s="29" t="s">
        <v>16</v>
      </c>
      <c r="K7" s="29" t="s">
        <v>17</v>
      </c>
      <c r="L7" s="31" t="s">
        <v>18</v>
      </c>
      <c r="M7" s="31" t="s">
        <v>19</v>
      </c>
      <c r="N7" s="31" t="s">
        <v>20</v>
      </c>
      <c r="O7" s="29" t="s">
        <v>21</v>
      </c>
      <c r="P7" s="29" t="s">
        <v>22</v>
      </c>
      <c r="Q7" s="29" t="s">
        <v>23</v>
      </c>
      <c r="R7" s="29" t="s">
        <v>12</v>
      </c>
      <c r="S7" s="29" t="s">
        <v>24</v>
      </c>
      <c r="T7" s="29" t="s">
        <v>22</v>
      </c>
      <c r="U7" s="29" t="s">
        <v>23</v>
      </c>
      <c r="V7" s="29" t="s">
        <v>12</v>
      </c>
      <c r="W7" s="29" t="s">
        <v>25</v>
      </c>
      <c r="X7" s="29" t="s">
        <v>26</v>
      </c>
      <c r="Y7" s="29" t="s">
        <v>27</v>
      </c>
      <c r="Z7" s="29" t="s">
        <v>28</v>
      </c>
      <c r="AA7" s="29" t="s">
        <v>29</v>
      </c>
      <c r="AB7" s="29" t="s">
        <v>30</v>
      </c>
      <c r="AC7" s="32" t="s">
        <v>50</v>
      </c>
      <c r="AD7" s="32" t="s">
        <v>37</v>
      </c>
      <c r="AE7" s="74" t="s">
        <v>51</v>
      </c>
      <c r="AF7" s="32" t="s">
        <v>52</v>
      </c>
      <c r="AG7" s="79" t="s">
        <v>53</v>
      </c>
      <c r="AH7" s="80" t="s">
        <v>57</v>
      </c>
      <c r="AI7" s="77"/>
      <c r="AJ7" s="77" t="s">
        <v>59</v>
      </c>
      <c r="AK7" s="77" t="s">
        <v>60</v>
      </c>
      <c r="AL7" s="77" t="s">
        <v>61</v>
      </c>
      <c r="AM7" s="106" t="s">
        <v>63</v>
      </c>
      <c r="AN7" s="106" t="s">
        <v>64</v>
      </c>
      <c r="AO7" s="106" t="s">
        <v>65</v>
      </c>
      <c r="AP7" s="106" t="s">
        <v>66</v>
      </c>
      <c r="AQ7" s="106" t="s">
        <v>69</v>
      </c>
      <c r="AR7" s="106" t="s">
        <v>70</v>
      </c>
      <c r="AS7" s="106" t="s">
        <v>71</v>
      </c>
      <c r="AT7" s="98" t="s">
        <v>54</v>
      </c>
      <c r="AU7" s="98" t="s">
        <v>55</v>
      </c>
      <c r="AV7" s="99" t="s">
        <v>56</v>
      </c>
      <c r="AW7" s="107" t="s">
        <v>75</v>
      </c>
      <c r="AX7" s="108" t="s">
        <v>74</v>
      </c>
      <c r="AY7" s="302" t="s">
        <v>41</v>
      </c>
      <c r="AZ7" s="303"/>
      <c r="BA7" s="302" t="s">
        <v>40</v>
      </c>
      <c r="BB7" s="303"/>
      <c r="BC7" s="302" t="s">
        <v>39</v>
      </c>
      <c r="BD7" s="303"/>
      <c r="BG7" s="138"/>
      <c r="BH7" s="138"/>
    </row>
    <row r="8" spans="1:60" x14ac:dyDescent="0.2">
      <c r="A8" s="33"/>
      <c r="B8" s="34"/>
      <c r="C8" s="34"/>
      <c r="D8" s="35"/>
      <c r="E8" s="52"/>
      <c r="F8" s="36"/>
      <c r="G8" s="35"/>
      <c r="H8" s="34"/>
      <c r="I8" s="35"/>
      <c r="J8" s="35"/>
      <c r="K8" s="35"/>
      <c r="L8" s="35"/>
      <c r="M8" s="35"/>
      <c r="N8" s="34"/>
      <c r="O8" s="34"/>
      <c r="P8" s="34"/>
      <c r="Q8" s="35"/>
      <c r="R8" s="52"/>
      <c r="S8" s="35"/>
      <c r="T8" s="35"/>
      <c r="U8" s="35"/>
      <c r="V8" s="34"/>
      <c r="W8" s="35"/>
      <c r="X8" s="34"/>
      <c r="Y8" s="34"/>
      <c r="Z8" s="34"/>
      <c r="AA8" s="34"/>
      <c r="AB8" s="37"/>
      <c r="AC8" s="37"/>
      <c r="AD8" s="37"/>
      <c r="AE8" s="37"/>
      <c r="AF8" s="37"/>
      <c r="AG8" s="37"/>
      <c r="AH8" s="37"/>
      <c r="AI8" s="76" t="s">
        <v>76</v>
      </c>
      <c r="AJ8" s="37"/>
      <c r="AK8" s="37"/>
      <c r="AL8" s="37"/>
      <c r="AM8" s="38"/>
      <c r="AN8" s="37"/>
      <c r="AO8" s="37"/>
      <c r="AP8" s="37"/>
      <c r="AQ8" s="37"/>
      <c r="AR8" s="78"/>
      <c r="AS8" s="76"/>
      <c r="AT8" s="76"/>
      <c r="AU8" s="76"/>
      <c r="AV8" s="76"/>
      <c r="AW8" s="37"/>
      <c r="AX8" s="38"/>
      <c r="AY8" s="39" t="s">
        <v>43</v>
      </c>
      <c r="AZ8" s="39" t="s">
        <v>42</v>
      </c>
      <c r="BA8" s="40" t="s">
        <v>43</v>
      </c>
      <c r="BB8" s="39" t="s">
        <v>42</v>
      </c>
      <c r="BC8" s="41" t="s">
        <v>42</v>
      </c>
      <c r="BD8" s="41"/>
      <c r="BG8" s="138"/>
      <c r="BH8" s="138"/>
    </row>
    <row r="9" spans="1:60" x14ac:dyDescent="0.2">
      <c r="A9" s="50">
        <v>1</v>
      </c>
      <c r="B9" s="141">
        <v>8.1</v>
      </c>
      <c r="C9" s="51">
        <v>17</v>
      </c>
      <c r="D9" s="51">
        <v>2</v>
      </c>
      <c r="E9" s="52">
        <f t="shared" ref="E9:E39" si="0">C9-D9</f>
        <v>15</v>
      </c>
      <c r="F9" s="51">
        <v>1.2</v>
      </c>
      <c r="G9" s="51">
        <v>4.0999999999999996</v>
      </c>
      <c r="H9" s="51">
        <v>7.7</v>
      </c>
      <c r="I9" s="51">
        <v>8.6999999999999993</v>
      </c>
      <c r="J9" s="51">
        <v>6.5</v>
      </c>
      <c r="K9" s="51">
        <v>3.2</v>
      </c>
      <c r="L9" s="53">
        <v>89</v>
      </c>
      <c r="M9" s="53">
        <v>94</v>
      </c>
      <c r="N9" s="53">
        <v>78</v>
      </c>
      <c r="O9" s="51">
        <v>856.1</v>
      </c>
      <c r="P9" s="51">
        <v>857.6</v>
      </c>
      <c r="Q9" s="51">
        <v>853.8</v>
      </c>
      <c r="R9" s="52">
        <f t="shared" ref="R9:R39" si="1">P9-Q9</f>
        <v>3.8000000000000682</v>
      </c>
      <c r="S9" s="51">
        <v>1008</v>
      </c>
      <c r="T9" s="51">
        <v>1011.1</v>
      </c>
      <c r="U9" s="51">
        <v>1004.4</v>
      </c>
      <c r="V9" s="52">
        <f t="shared" ref="V9:V39" si="2">T9-U9</f>
        <v>6.7000000000000455</v>
      </c>
      <c r="W9" s="53">
        <v>8</v>
      </c>
      <c r="X9" s="53">
        <v>10</v>
      </c>
      <c r="Y9" s="53">
        <v>2</v>
      </c>
      <c r="Z9" s="51">
        <v>5.0999999999999996</v>
      </c>
      <c r="AA9" s="51">
        <v>13.8</v>
      </c>
      <c r="AB9" s="54">
        <v>3.64</v>
      </c>
      <c r="AC9" s="120" t="s">
        <v>80</v>
      </c>
      <c r="AD9" s="120" t="s">
        <v>80</v>
      </c>
      <c r="AE9" s="54"/>
      <c r="AF9" s="120" t="s">
        <v>80</v>
      </c>
      <c r="AG9" s="54"/>
      <c r="AH9" s="54"/>
      <c r="AI9" s="54"/>
      <c r="AJ9" s="120"/>
      <c r="AK9" s="54"/>
      <c r="AL9" s="54"/>
      <c r="AM9" s="16"/>
      <c r="AN9" s="16"/>
      <c r="AO9" s="16"/>
      <c r="AP9" s="16"/>
      <c r="AQ9" s="16"/>
      <c r="AR9" s="16"/>
      <c r="AS9" s="16"/>
      <c r="AT9" s="16"/>
      <c r="AU9" s="16"/>
      <c r="AV9" s="16"/>
      <c r="AW9" s="16"/>
      <c r="AX9" s="16"/>
      <c r="AY9" s="46">
        <v>293</v>
      </c>
      <c r="AZ9" s="43">
        <v>2.6</v>
      </c>
      <c r="BA9" s="45">
        <v>293</v>
      </c>
      <c r="BB9" s="44">
        <v>7.8</v>
      </c>
      <c r="BC9" s="42">
        <v>2.8</v>
      </c>
      <c r="BD9" s="86"/>
      <c r="BG9" s="138"/>
      <c r="BH9" s="138"/>
    </row>
    <row r="10" spans="1:60" x14ac:dyDescent="0.2">
      <c r="A10" s="50">
        <f t="shared" ref="A10:A15" si="3">A9+1</f>
        <v>2</v>
      </c>
      <c r="B10" s="51">
        <v>16.100000000000001</v>
      </c>
      <c r="C10" s="51">
        <v>26.1</v>
      </c>
      <c r="D10" s="51">
        <v>7.8</v>
      </c>
      <c r="E10" s="52">
        <f t="shared" si="0"/>
        <v>18.3</v>
      </c>
      <c r="F10" s="51">
        <v>5.8</v>
      </c>
      <c r="G10" s="51">
        <v>8.1999999999999993</v>
      </c>
      <c r="H10" s="51">
        <v>5.0999999999999996</v>
      </c>
      <c r="I10" s="51">
        <v>6.4</v>
      </c>
      <c r="J10" s="51">
        <v>3.7</v>
      </c>
      <c r="K10" s="51">
        <v>-2.2999999999999998</v>
      </c>
      <c r="L10" s="53">
        <v>29</v>
      </c>
      <c r="M10" s="53">
        <v>61</v>
      </c>
      <c r="N10" s="53">
        <v>12</v>
      </c>
      <c r="O10" s="51">
        <v>856.7</v>
      </c>
      <c r="P10" s="51">
        <v>859.1</v>
      </c>
      <c r="Q10" s="51">
        <v>854</v>
      </c>
      <c r="R10" s="52">
        <f t="shared" si="1"/>
        <v>5.1000000000000227</v>
      </c>
      <c r="S10" s="51">
        <v>1005.7</v>
      </c>
      <c r="T10" s="51">
        <v>1011</v>
      </c>
      <c r="U10" s="51">
        <v>1000.3</v>
      </c>
      <c r="V10" s="52">
        <f t="shared" si="2"/>
        <v>10.700000000000045</v>
      </c>
      <c r="W10" s="53"/>
      <c r="X10" s="53">
        <v>10</v>
      </c>
      <c r="Y10" s="53">
        <v>2</v>
      </c>
      <c r="Z10" s="57">
        <v>12</v>
      </c>
      <c r="AA10" s="51">
        <v>0</v>
      </c>
      <c r="AB10" s="54">
        <v>8.17</v>
      </c>
      <c r="AC10" s="120"/>
      <c r="AD10" s="54"/>
      <c r="AE10" s="54"/>
      <c r="AF10" s="54"/>
      <c r="AG10" s="54"/>
      <c r="AH10" s="54"/>
      <c r="AI10" s="54"/>
      <c r="AJ10" s="54"/>
      <c r="AK10" s="54"/>
      <c r="AL10" s="54"/>
      <c r="AM10" s="16"/>
      <c r="AN10" s="118" t="s">
        <v>80</v>
      </c>
      <c r="AO10" s="16"/>
      <c r="AP10" s="16"/>
      <c r="AQ10" s="16"/>
      <c r="AR10" s="118"/>
      <c r="AS10" s="16"/>
      <c r="AT10" s="16"/>
      <c r="AU10" s="16"/>
      <c r="AV10" s="16"/>
      <c r="AW10" s="16"/>
      <c r="AX10" s="16"/>
      <c r="AY10" s="46">
        <v>270</v>
      </c>
      <c r="AZ10" s="43">
        <v>6.2</v>
      </c>
      <c r="BA10" s="45">
        <v>270</v>
      </c>
      <c r="BB10" s="44">
        <v>13.7</v>
      </c>
      <c r="BC10" s="42">
        <v>4.3</v>
      </c>
      <c r="BD10" s="86"/>
      <c r="BG10" s="138"/>
      <c r="BH10" s="138"/>
    </row>
    <row r="11" spans="1:60" x14ac:dyDescent="0.2">
      <c r="A11" s="50">
        <f t="shared" si="3"/>
        <v>3</v>
      </c>
      <c r="B11" s="51">
        <v>15.6</v>
      </c>
      <c r="C11" s="51">
        <v>23.8</v>
      </c>
      <c r="D11" s="51">
        <v>6.8</v>
      </c>
      <c r="E11" s="52">
        <f t="shared" si="0"/>
        <v>17</v>
      </c>
      <c r="F11" s="51">
        <v>4.8</v>
      </c>
      <c r="G11" s="51">
        <v>7.8</v>
      </c>
      <c r="H11" s="51">
        <v>6.1</v>
      </c>
      <c r="I11" s="51">
        <v>7.9</v>
      </c>
      <c r="J11" s="51">
        <v>4.7</v>
      </c>
      <c r="K11" s="51">
        <v>0</v>
      </c>
      <c r="L11" s="53">
        <v>39</v>
      </c>
      <c r="M11" s="53">
        <v>72</v>
      </c>
      <c r="N11" s="53">
        <v>16</v>
      </c>
      <c r="O11" s="51">
        <v>865.4</v>
      </c>
      <c r="P11" s="51">
        <v>867.3</v>
      </c>
      <c r="Q11" s="51">
        <v>860.2</v>
      </c>
      <c r="R11" s="52">
        <f t="shared" si="1"/>
        <v>7.0999999999999091</v>
      </c>
      <c r="S11" s="51">
        <v>1014.8</v>
      </c>
      <c r="T11" s="51">
        <v>1019.4</v>
      </c>
      <c r="U11" s="51">
        <v>1006.2</v>
      </c>
      <c r="V11" s="52">
        <f t="shared" si="2"/>
        <v>13.199999999999932</v>
      </c>
      <c r="W11" s="53"/>
      <c r="X11" s="53">
        <v>10</v>
      </c>
      <c r="Y11" s="53">
        <v>2</v>
      </c>
      <c r="Z11" s="57">
        <v>11.8</v>
      </c>
      <c r="AA11" s="51">
        <v>0</v>
      </c>
      <c r="AB11" s="54">
        <v>7.19</v>
      </c>
      <c r="AC11" s="120"/>
      <c r="AD11" s="120"/>
      <c r="AE11" s="54"/>
      <c r="AF11" s="54"/>
      <c r="AG11" s="54"/>
      <c r="AH11" s="120"/>
      <c r="AI11" s="120"/>
      <c r="AJ11" s="54"/>
      <c r="AK11" s="54"/>
      <c r="AL11" s="54"/>
      <c r="AM11" s="16"/>
      <c r="AN11" s="16"/>
      <c r="AO11" s="16"/>
      <c r="AP11" s="16"/>
      <c r="AQ11" s="16"/>
      <c r="AR11" s="16"/>
      <c r="AS11" s="16"/>
      <c r="AT11" s="16"/>
      <c r="AU11" s="16"/>
      <c r="AV11" s="16"/>
      <c r="AW11" s="16"/>
      <c r="AX11" s="16"/>
      <c r="AY11" s="46">
        <v>68</v>
      </c>
      <c r="AZ11" s="43">
        <v>3</v>
      </c>
      <c r="BA11" s="45">
        <v>315</v>
      </c>
      <c r="BB11" s="44">
        <v>7.8</v>
      </c>
      <c r="BC11" s="42">
        <v>2.9</v>
      </c>
      <c r="BD11" s="86"/>
      <c r="BG11" s="138"/>
    </row>
    <row r="12" spans="1:60" x14ac:dyDescent="0.2">
      <c r="A12" s="50">
        <f t="shared" si="3"/>
        <v>4</v>
      </c>
      <c r="B12" s="51">
        <v>21.1</v>
      </c>
      <c r="C12" s="51">
        <v>32.799999999999997</v>
      </c>
      <c r="D12" s="51">
        <v>6.1</v>
      </c>
      <c r="E12" s="52">
        <f t="shared" si="0"/>
        <v>26.699999999999996</v>
      </c>
      <c r="F12" s="51">
        <v>4.5999999999999996</v>
      </c>
      <c r="G12" s="51">
        <v>9.6999999999999993</v>
      </c>
      <c r="H12" s="51">
        <v>5.6</v>
      </c>
      <c r="I12" s="51">
        <v>7.6</v>
      </c>
      <c r="J12" s="51">
        <v>3.1</v>
      </c>
      <c r="K12" s="51">
        <v>-1.2</v>
      </c>
      <c r="L12" s="53">
        <v>27</v>
      </c>
      <c r="M12" s="53">
        <v>62</v>
      </c>
      <c r="N12" s="53">
        <v>6</v>
      </c>
      <c r="O12" s="51">
        <v>863.4</v>
      </c>
      <c r="P12" s="51">
        <v>866.6</v>
      </c>
      <c r="Q12" s="51">
        <v>859</v>
      </c>
      <c r="R12" s="52">
        <f t="shared" si="1"/>
        <v>7.6000000000000227</v>
      </c>
      <c r="S12" s="51">
        <v>1010.8</v>
      </c>
      <c r="T12" s="51">
        <v>1017.6</v>
      </c>
      <c r="U12" s="51">
        <v>1002.2</v>
      </c>
      <c r="V12" s="52">
        <f t="shared" si="2"/>
        <v>15.399999999999977</v>
      </c>
      <c r="W12" s="53"/>
      <c r="X12" s="53">
        <v>10</v>
      </c>
      <c r="Y12" s="53">
        <v>2</v>
      </c>
      <c r="Z12" s="57">
        <v>12</v>
      </c>
      <c r="AA12" s="51">
        <v>0</v>
      </c>
      <c r="AB12" s="54">
        <v>7.43</v>
      </c>
      <c r="AC12" s="54"/>
      <c r="AD12" s="54"/>
      <c r="AE12" s="54"/>
      <c r="AF12" s="54"/>
      <c r="AG12" s="54"/>
      <c r="AH12" s="54"/>
      <c r="AI12" s="54"/>
      <c r="AJ12" s="54"/>
      <c r="AK12" s="54"/>
      <c r="AL12" s="54"/>
      <c r="AM12" s="17"/>
      <c r="AN12" s="16"/>
      <c r="AO12" s="16"/>
      <c r="AP12" s="16"/>
      <c r="AQ12" s="16"/>
      <c r="AR12" s="16"/>
      <c r="AS12" s="16"/>
      <c r="AT12" s="16"/>
      <c r="AU12" s="16"/>
      <c r="AV12" s="16"/>
      <c r="AW12" s="16"/>
      <c r="AX12" s="16"/>
      <c r="AY12" s="46">
        <v>270</v>
      </c>
      <c r="AZ12" s="43">
        <v>2.4</v>
      </c>
      <c r="BA12" s="45">
        <v>113</v>
      </c>
      <c r="BB12" s="84">
        <v>6.4</v>
      </c>
      <c r="BC12" s="42">
        <v>2.2999999999999998</v>
      </c>
      <c r="BD12" s="86"/>
      <c r="BG12" s="138"/>
      <c r="BH12" s="138"/>
    </row>
    <row r="13" spans="1:60" x14ac:dyDescent="0.2">
      <c r="A13" s="50">
        <f t="shared" si="3"/>
        <v>5</v>
      </c>
      <c r="B13" s="51">
        <v>25.1</v>
      </c>
      <c r="C13" s="51">
        <v>35.700000000000003</v>
      </c>
      <c r="D13" s="51">
        <v>12.4</v>
      </c>
      <c r="E13" s="52">
        <v>23.3</v>
      </c>
      <c r="F13" s="51">
        <v>9.8000000000000007</v>
      </c>
      <c r="G13" s="51">
        <v>11.4</v>
      </c>
      <c r="H13" s="51">
        <v>5.9</v>
      </c>
      <c r="I13" s="51">
        <v>7.2</v>
      </c>
      <c r="J13" s="51">
        <v>4.4000000000000004</v>
      </c>
      <c r="K13" s="51">
        <v>-0.6</v>
      </c>
      <c r="L13" s="53">
        <v>21</v>
      </c>
      <c r="M13" s="53">
        <v>41</v>
      </c>
      <c r="N13" s="53">
        <v>8</v>
      </c>
      <c r="O13" s="51">
        <v>861</v>
      </c>
      <c r="P13" s="51">
        <v>862.9</v>
      </c>
      <c r="Q13" s="51">
        <v>858.2</v>
      </c>
      <c r="R13" s="52">
        <f t="shared" si="1"/>
        <v>4.6999999999999318</v>
      </c>
      <c r="S13" s="51">
        <v>1005.2</v>
      </c>
      <c r="T13" s="51">
        <v>1010.9</v>
      </c>
      <c r="U13" s="51">
        <v>999.1</v>
      </c>
      <c r="V13" s="52">
        <f t="shared" si="2"/>
        <v>11.799999999999955</v>
      </c>
      <c r="W13" s="53"/>
      <c r="X13" s="53">
        <v>10</v>
      </c>
      <c r="Y13" s="53">
        <v>2</v>
      </c>
      <c r="Z13" s="51">
        <v>12</v>
      </c>
      <c r="AA13" s="51">
        <v>0</v>
      </c>
      <c r="AB13" s="54">
        <v>9.15</v>
      </c>
      <c r="AC13" s="54"/>
      <c r="AD13" s="54"/>
      <c r="AE13" s="54"/>
      <c r="AF13" s="54"/>
      <c r="AG13" s="54"/>
      <c r="AH13" s="54"/>
      <c r="AI13" s="54"/>
      <c r="AJ13" s="120"/>
      <c r="AK13" s="54"/>
      <c r="AL13" s="54"/>
      <c r="AM13" s="16"/>
      <c r="AN13" s="16"/>
      <c r="AO13" s="16"/>
      <c r="AP13" s="16"/>
      <c r="AQ13" s="16"/>
      <c r="AR13" s="16"/>
      <c r="AS13" s="16"/>
      <c r="AT13" s="16"/>
      <c r="AU13" s="16"/>
      <c r="AV13" s="16"/>
      <c r="AW13" s="16"/>
      <c r="AX13" s="16"/>
      <c r="AY13" s="46">
        <v>68</v>
      </c>
      <c r="AZ13" s="43">
        <v>1.6</v>
      </c>
      <c r="BA13" s="45">
        <v>90</v>
      </c>
      <c r="BB13" s="44">
        <v>6.4</v>
      </c>
      <c r="BC13" s="42">
        <v>1.7</v>
      </c>
      <c r="BD13" s="86"/>
      <c r="BG13" s="138"/>
      <c r="BH13" s="138"/>
    </row>
    <row r="14" spans="1:60" x14ac:dyDescent="0.2">
      <c r="A14" s="50">
        <f t="shared" si="3"/>
        <v>6</v>
      </c>
      <c r="B14" s="51">
        <v>27.9</v>
      </c>
      <c r="C14" s="51">
        <v>37</v>
      </c>
      <c r="D14" s="51">
        <v>17.399999999999999</v>
      </c>
      <c r="E14" s="52">
        <f t="shared" si="0"/>
        <v>19.600000000000001</v>
      </c>
      <c r="F14" s="51">
        <v>14</v>
      </c>
      <c r="G14" s="51">
        <v>12.3</v>
      </c>
      <c r="H14" s="51">
        <v>5.4</v>
      </c>
      <c r="I14" s="51">
        <v>8.1</v>
      </c>
      <c r="J14" s="51">
        <v>3.4</v>
      </c>
      <c r="K14" s="51">
        <v>-1.8</v>
      </c>
      <c r="L14" s="53">
        <v>17</v>
      </c>
      <c r="M14" s="53">
        <v>37</v>
      </c>
      <c r="N14" s="53">
        <v>6</v>
      </c>
      <c r="O14" s="51">
        <v>859.5</v>
      </c>
      <c r="P14" s="51">
        <v>861.2</v>
      </c>
      <c r="Q14" s="51">
        <v>856.5</v>
      </c>
      <c r="R14" s="52">
        <f t="shared" si="1"/>
        <v>4.7000000000000455</v>
      </c>
      <c r="S14" s="51">
        <v>1002.1</v>
      </c>
      <c r="T14" s="51">
        <v>1007.2</v>
      </c>
      <c r="U14" s="51">
        <v>996.3</v>
      </c>
      <c r="V14" s="52">
        <f t="shared" si="2"/>
        <v>10.900000000000091</v>
      </c>
      <c r="W14" s="53">
        <v>2</v>
      </c>
      <c r="X14" s="53">
        <v>10</v>
      </c>
      <c r="Y14" s="53">
        <v>2</v>
      </c>
      <c r="Z14" s="57">
        <v>11.6</v>
      </c>
      <c r="AA14" s="51">
        <v>0</v>
      </c>
      <c r="AB14" s="54">
        <v>10.74</v>
      </c>
      <c r="AC14" s="54"/>
      <c r="AD14" s="54"/>
      <c r="AE14" s="54"/>
      <c r="AF14" s="54"/>
      <c r="AG14" s="54"/>
      <c r="AH14" s="54"/>
      <c r="AI14" s="54"/>
      <c r="AJ14" s="54"/>
      <c r="AK14" s="54"/>
      <c r="AL14" s="54"/>
      <c r="AM14" s="16"/>
      <c r="AN14" s="16"/>
      <c r="AO14" s="16"/>
      <c r="AP14" s="16"/>
      <c r="AQ14" s="16"/>
      <c r="AR14" s="16"/>
      <c r="AS14" s="16"/>
      <c r="AT14" s="16"/>
      <c r="AU14" s="16"/>
      <c r="AV14" s="16"/>
      <c r="AW14" s="16"/>
      <c r="AX14" s="16"/>
      <c r="AY14" s="46">
        <v>270</v>
      </c>
      <c r="AZ14" s="43">
        <v>3.2</v>
      </c>
      <c r="BA14" s="45">
        <v>248</v>
      </c>
      <c r="BB14" s="44">
        <v>10.4</v>
      </c>
      <c r="BC14" s="42">
        <v>3.3</v>
      </c>
      <c r="BD14" s="87"/>
      <c r="BG14" s="138"/>
      <c r="BH14" s="138"/>
    </row>
    <row r="15" spans="1:60" x14ac:dyDescent="0.2">
      <c r="A15" s="50">
        <f t="shared" si="3"/>
        <v>7</v>
      </c>
      <c r="B15" s="51">
        <v>26.4</v>
      </c>
      <c r="C15" s="51">
        <v>34.4</v>
      </c>
      <c r="D15" s="51">
        <v>15.6</v>
      </c>
      <c r="E15" s="52">
        <f t="shared" si="0"/>
        <v>18.799999999999997</v>
      </c>
      <c r="F15" s="51">
        <v>13.5</v>
      </c>
      <c r="G15" s="51">
        <v>11.6</v>
      </c>
      <c r="H15" s="51">
        <v>5.3</v>
      </c>
      <c r="I15" s="51">
        <v>6.9</v>
      </c>
      <c r="J15" s="51">
        <v>3.7</v>
      </c>
      <c r="K15" s="51">
        <v>-1.9</v>
      </c>
      <c r="L15" s="53">
        <v>17</v>
      </c>
      <c r="M15" s="53">
        <v>34</v>
      </c>
      <c r="N15" s="53">
        <v>7</v>
      </c>
      <c r="O15" s="51">
        <v>861.3</v>
      </c>
      <c r="P15" s="51">
        <v>863</v>
      </c>
      <c r="Q15" s="51">
        <v>859</v>
      </c>
      <c r="R15" s="52">
        <f t="shared" si="1"/>
        <v>4</v>
      </c>
      <c r="S15" s="51">
        <v>1004.1</v>
      </c>
      <c r="T15" s="51">
        <v>1008.6</v>
      </c>
      <c r="U15" s="51">
        <v>1000.3</v>
      </c>
      <c r="V15" s="52">
        <f t="shared" si="2"/>
        <v>8.3000000000000682</v>
      </c>
      <c r="W15" s="53">
        <v>1</v>
      </c>
      <c r="X15" s="53">
        <v>10</v>
      </c>
      <c r="Y15" s="53">
        <v>2</v>
      </c>
      <c r="Z15" s="51">
        <v>12</v>
      </c>
      <c r="AA15" s="51">
        <v>0</v>
      </c>
      <c r="AB15" s="54">
        <v>11.57</v>
      </c>
      <c r="AC15" s="54"/>
      <c r="AD15" s="54"/>
      <c r="AE15" s="54"/>
      <c r="AF15" s="54"/>
      <c r="AG15" s="54"/>
      <c r="AH15" s="54"/>
      <c r="AI15" s="54"/>
      <c r="AJ15" s="54"/>
      <c r="AK15" s="54"/>
      <c r="AL15" s="54"/>
      <c r="AM15" s="16"/>
      <c r="AN15" s="16"/>
      <c r="AO15" s="16"/>
      <c r="AP15" s="16"/>
      <c r="AQ15" s="16"/>
      <c r="AR15" s="16"/>
      <c r="AS15" s="16"/>
      <c r="AT15" s="16"/>
      <c r="AU15" s="16"/>
      <c r="AV15" s="16"/>
      <c r="AW15" s="16"/>
      <c r="AX15" s="16"/>
      <c r="AY15" s="46">
        <v>68</v>
      </c>
      <c r="AZ15" s="73">
        <v>2.4</v>
      </c>
      <c r="BA15" s="45">
        <v>248</v>
      </c>
      <c r="BB15" s="44">
        <v>7.3</v>
      </c>
      <c r="BC15" s="42">
        <v>2.2999999999999998</v>
      </c>
      <c r="BD15" s="46"/>
      <c r="BG15" s="138"/>
      <c r="BH15" s="138"/>
    </row>
    <row r="16" spans="1:60" x14ac:dyDescent="0.2">
      <c r="A16" s="50">
        <v>8</v>
      </c>
      <c r="B16" s="51">
        <v>24.2</v>
      </c>
      <c r="C16" s="51">
        <v>35.200000000000003</v>
      </c>
      <c r="D16" s="51">
        <v>13.4</v>
      </c>
      <c r="E16" s="52">
        <f t="shared" si="0"/>
        <v>21.800000000000004</v>
      </c>
      <c r="F16" s="51">
        <v>11.5</v>
      </c>
      <c r="G16" s="51">
        <v>13.4</v>
      </c>
      <c r="H16" s="51">
        <v>8.5</v>
      </c>
      <c r="I16" s="51">
        <v>13.1</v>
      </c>
      <c r="J16" s="51">
        <v>5.2</v>
      </c>
      <c r="K16" s="51">
        <v>11.4</v>
      </c>
      <c r="L16" s="53">
        <v>24</v>
      </c>
      <c r="M16" s="53">
        <v>38</v>
      </c>
      <c r="N16" s="53">
        <v>11</v>
      </c>
      <c r="O16" s="51">
        <v>861.6</v>
      </c>
      <c r="P16" s="51">
        <v>864.3</v>
      </c>
      <c r="Q16" s="51">
        <v>858</v>
      </c>
      <c r="R16" s="52">
        <f t="shared" si="1"/>
        <v>6.2999999999999545</v>
      </c>
      <c r="S16" s="51">
        <v>1008.1</v>
      </c>
      <c r="T16" s="51">
        <v>1012</v>
      </c>
      <c r="U16" s="51">
        <v>999.8</v>
      </c>
      <c r="V16" s="52">
        <f t="shared" si="2"/>
        <v>12.200000000000045</v>
      </c>
      <c r="W16" s="53">
        <v>2</v>
      </c>
      <c r="X16" s="53">
        <v>10</v>
      </c>
      <c r="Y16" s="53">
        <v>2</v>
      </c>
      <c r="Z16" s="51">
        <v>11.6</v>
      </c>
      <c r="AA16" s="51">
        <v>0</v>
      </c>
      <c r="AB16" s="54">
        <v>11.21</v>
      </c>
      <c r="AC16" s="54"/>
      <c r="AD16" s="54"/>
      <c r="AE16" s="54"/>
      <c r="AF16" s="54"/>
      <c r="AG16" s="54"/>
      <c r="AH16" s="54"/>
      <c r="AI16" s="54"/>
      <c r="AJ16" s="120"/>
      <c r="AK16" s="54"/>
      <c r="AL16" s="54"/>
      <c r="AM16" s="17"/>
      <c r="AN16" s="16"/>
      <c r="AO16" s="16"/>
      <c r="AP16" s="16"/>
      <c r="AQ16" s="16"/>
      <c r="AR16" s="16"/>
      <c r="AS16" s="16"/>
      <c r="AT16" s="16"/>
      <c r="AU16" s="16"/>
      <c r="AV16" s="16"/>
      <c r="AW16" s="16"/>
      <c r="AX16" s="16"/>
      <c r="AY16" s="46" t="s">
        <v>87</v>
      </c>
      <c r="AZ16" s="73">
        <v>2.9</v>
      </c>
      <c r="BA16" s="45">
        <v>113</v>
      </c>
      <c r="BB16" s="44">
        <v>8.6999999999999993</v>
      </c>
      <c r="BC16" s="42">
        <v>3.1</v>
      </c>
      <c r="BD16" s="46"/>
      <c r="BG16" s="138"/>
      <c r="BH16" s="138"/>
    </row>
    <row r="17" spans="1:60" x14ac:dyDescent="0.2">
      <c r="A17" s="50">
        <f>A16+1</f>
        <v>9</v>
      </c>
      <c r="B17" s="51">
        <v>27.5</v>
      </c>
      <c r="C17" s="115">
        <v>35</v>
      </c>
      <c r="D17" s="115">
        <v>17</v>
      </c>
      <c r="E17" s="116">
        <f t="shared" si="0"/>
        <v>18</v>
      </c>
      <c r="F17" s="115">
        <v>14.8</v>
      </c>
      <c r="G17" s="51">
        <v>14.6</v>
      </c>
      <c r="H17" s="51">
        <v>8.4</v>
      </c>
      <c r="I17" s="51">
        <v>14</v>
      </c>
      <c r="J17" s="51">
        <v>5.0999999999999996</v>
      </c>
      <c r="K17" s="51">
        <v>3.6</v>
      </c>
      <c r="L17" s="53">
        <v>26</v>
      </c>
      <c r="M17" s="53">
        <v>73</v>
      </c>
      <c r="N17" s="53">
        <v>9</v>
      </c>
      <c r="O17" s="51">
        <v>861.1</v>
      </c>
      <c r="P17" s="51">
        <v>862.6</v>
      </c>
      <c r="Q17" s="51">
        <v>859.4</v>
      </c>
      <c r="R17" s="52">
        <f t="shared" si="1"/>
        <v>3.2000000000000455</v>
      </c>
      <c r="S17" s="51">
        <v>1004.3</v>
      </c>
      <c r="T17" s="51">
        <v>1008.1</v>
      </c>
      <c r="U17" s="51">
        <v>1000.3</v>
      </c>
      <c r="V17" s="52">
        <f t="shared" si="2"/>
        <v>7.8000000000000682</v>
      </c>
      <c r="W17" s="53">
        <v>5</v>
      </c>
      <c r="X17" s="53">
        <v>10</v>
      </c>
      <c r="Y17" s="53">
        <v>2</v>
      </c>
      <c r="Z17" s="51">
        <v>7.6</v>
      </c>
      <c r="AA17" s="51">
        <v>0</v>
      </c>
      <c r="AB17" s="54">
        <v>12.09</v>
      </c>
      <c r="AC17" s="54"/>
      <c r="AD17" s="54"/>
      <c r="AE17" s="54"/>
      <c r="AF17" s="54"/>
      <c r="AG17" s="54"/>
      <c r="AH17" s="54"/>
      <c r="AI17" s="54"/>
      <c r="AJ17" s="120"/>
      <c r="AK17" s="120"/>
      <c r="AL17" s="120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9">
        <v>293</v>
      </c>
      <c r="AZ17" s="43">
        <v>3.6</v>
      </c>
      <c r="BA17" s="45">
        <v>338</v>
      </c>
      <c r="BB17" s="73">
        <v>13.2</v>
      </c>
      <c r="BC17" s="43">
        <v>3.7</v>
      </c>
      <c r="BD17" s="46"/>
      <c r="BG17" s="138"/>
      <c r="BH17" s="138"/>
    </row>
    <row r="18" spans="1:60" s="114" customFormat="1" x14ac:dyDescent="0.2">
      <c r="A18" s="156">
        <f>A17+1</f>
        <v>10</v>
      </c>
      <c r="B18" s="155">
        <v>28.7</v>
      </c>
      <c r="C18" s="155">
        <v>36</v>
      </c>
      <c r="D18" s="155">
        <v>23.1</v>
      </c>
      <c r="E18" s="142">
        <f t="shared" si="0"/>
        <v>12.899999999999999</v>
      </c>
      <c r="F18" s="155">
        <v>21.5</v>
      </c>
      <c r="G18" s="155">
        <v>13</v>
      </c>
      <c r="H18" s="155">
        <v>6.1</v>
      </c>
      <c r="I18" s="155">
        <v>7.9</v>
      </c>
      <c r="J18" s="155">
        <v>4.7</v>
      </c>
      <c r="K18" s="155">
        <v>-0.1</v>
      </c>
      <c r="L18" s="157">
        <v>17</v>
      </c>
      <c r="M18" s="157">
        <v>26</v>
      </c>
      <c r="N18" s="157">
        <v>8</v>
      </c>
      <c r="O18" s="155">
        <v>860.1</v>
      </c>
      <c r="P18" s="155">
        <v>861.8</v>
      </c>
      <c r="Q18" s="155">
        <v>857.9</v>
      </c>
      <c r="R18" s="142">
        <f t="shared" si="1"/>
        <v>3.8999999999999773</v>
      </c>
      <c r="S18" s="155">
        <v>1001.9</v>
      </c>
      <c r="T18" s="155">
        <v>1005.7</v>
      </c>
      <c r="U18" s="155">
        <v>998.1</v>
      </c>
      <c r="V18" s="142">
        <f t="shared" si="2"/>
        <v>7.6000000000000227</v>
      </c>
      <c r="W18" s="157">
        <v>5</v>
      </c>
      <c r="X18" s="53">
        <v>10</v>
      </c>
      <c r="Y18" s="53">
        <v>2</v>
      </c>
      <c r="Z18" s="155">
        <v>8</v>
      </c>
      <c r="AA18" s="155">
        <v>0</v>
      </c>
      <c r="AB18" s="158">
        <v>14.77</v>
      </c>
      <c r="AC18" s="158"/>
      <c r="AD18" s="158"/>
      <c r="AE18" s="158"/>
      <c r="AF18" s="158"/>
      <c r="AG18" s="158"/>
      <c r="AH18" s="158"/>
      <c r="AI18" s="158"/>
      <c r="AJ18" s="158"/>
      <c r="AK18" s="158"/>
      <c r="AL18" s="158"/>
      <c r="AM18" s="159"/>
      <c r="AN18" s="160"/>
      <c r="AO18" s="160"/>
      <c r="AP18" s="160"/>
      <c r="AQ18" s="160"/>
      <c r="AR18" s="160"/>
      <c r="AS18" s="160"/>
      <c r="AT18" s="160"/>
      <c r="AU18" s="160"/>
      <c r="AV18" s="160"/>
      <c r="AW18" s="160"/>
      <c r="AX18" s="159"/>
      <c r="AY18" s="161">
        <v>270</v>
      </c>
      <c r="AZ18" s="162">
        <v>4.5</v>
      </c>
      <c r="BA18" s="163">
        <v>270</v>
      </c>
      <c r="BB18" s="164">
        <v>15.4</v>
      </c>
      <c r="BC18" s="162">
        <v>4.5</v>
      </c>
      <c r="BD18" s="113"/>
      <c r="BE18" s="117"/>
      <c r="BG18" s="139"/>
      <c r="BH18" s="139"/>
    </row>
    <row r="19" spans="1:60" x14ac:dyDescent="0.2">
      <c r="A19" s="50">
        <f>A18+1</f>
        <v>11</v>
      </c>
      <c r="B19" s="51">
        <v>26.5</v>
      </c>
      <c r="C19" s="51">
        <v>36</v>
      </c>
      <c r="D19" s="51">
        <v>17.2</v>
      </c>
      <c r="E19" s="52">
        <f t="shared" si="0"/>
        <v>18.8</v>
      </c>
      <c r="F19" s="51">
        <v>14.5</v>
      </c>
      <c r="G19" s="51">
        <v>11.8</v>
      </c>
      <c r="H19" s="51">
        <v>5.6</v>
      </c>
      <c r="I19" s="51">
        <v>8</v>
      </c>
      <c r="J19" s="51">
        <v>4</v>
      </c>
      <c r="K19" s="51">
        <v>-1.3</v>
      </c>
      <c r="L19" s="53">
        <v>18</v>
      </c>
      <c r="M19" s="53">
        <v>34</v>
      </c>
      <c r="N19" s="53">
        <v>7</v>
      </c>
      <c r="O19" s="51">
        <v>858.6</v>
      </c>
      <c r="P19" s="51">
        <v>861.4</v>
      </c>
      <c r="Q19" s="51">
        <v>854.9</v>
      </c>
      <c r="R19" s="52">
        <f t="shared" si="1"/>
        <v>6.5</v>
      </c>
      <c r="S19" s="51">
        <v>1001.2</v>
      </c>
      <c r="T19" s="51">
        <v>1007.3</v>
      </c>
      <c r="U19" s="51">
        <v>995.2</v>
      </c>
      <c r="V19" s="52">
        <f t="shared" si="2"/>
        <v>12.099999999999909</v>
      </c>
      <c r="W19" s="53">
        <v>3</v>
      </c>
      <c r="X19" s="53">
        <v>10</v>
      </c>
      <c r="Y19" s="53">
        <v>2</v>
      </c>
      <c r="Z19" s="51">
        <v>7.4</v>
      </c>
      <c r="AA19" s="51">
        <v>0</v>
      </c>
      <c r="AB19" s="54">
        <v>14.01</v>
      </c>
      <c r="AC19" s="54"/>
      <c r="AD19" s="54"/>
      <c r="AE19" s="54"/>
      <c r="AF19" s="54"/>
      <c r="AG19" s="54"/>
      <c r="AH19" s="54"/>
      <c r="AI19" s="54"/>
      <c r="AJ19" s="54"/>
      <c r="AK19" s="54"/>
      <c r="AL19" s="54"/>
      <c r="AM19" s="16"/>
      <c r="AN19" s="16"/>
      <c r="AO19" s="16"/>
      <c r="AP19" s="16"/>
      <c r="AQ19" s="16"/>
      <c r="AR19" s="16"/>
      <c r="AS19" s="16"/>
      <c r="AT19" s="16"/>
      <c r="AU19" s="16"/>
      <c r="AV19" s="16"/>
      <c r="AW19" s="16"/>
      <c r="AX19" s="16"/>
      <c r="AY19" s="168">
        <v>248</v>
      </c>
      <c r="AZ19" s="43">
        <v>3.9</v>
      </c>
      <c r="BA19" s="45">
        <v>270</v>
      </c>
      <c r="BB19" s="44">
        <v>12.3</v>
      </c>
      <c r="BC19" s="43">
        <v>3.9</v>
      </c>
      <c r="BD19" s="46"/>
      <c r="BG19" s="138"/>
      <c r="BH19" s="138"/>
    </row>
    <row r="20" spans="1:60" x14ac:dyDescent="0.2">
      <c r="A20" s="55">
        <v>12</v>
      </c>
      <c r="B20" s="51">
        <v>25.9</v>
      </c>
      <c r="C20" s="51">
        <v>33.1</v>
      </c>
      <c r="D20" s="51">
        <v>19.3</v>
      </c>
      <c r="E20" s="52">
        <f t="shared" si="0"/>
        <v>13.8</v>
      </c>
      <c r="F20" s="51">
        <v>13.7</v>
      </c>
      <c r="G20" s="51">
        <v>11.2</v>
      </c>
      <c r="H20" s="51">
        <v>4.9000000000000004</v>
      </c>
      <c r="I20" s="51">
        <v>5.7</v>
      </c>
      <c r="J20" s="51">
        <v>3.7</v>
      </c>
      <c r="K20" s="51">
        <v>-2.8</v>
      </c>
      <c r="L20" s="53">
        <v>15</v>
      </c>
      <c r="M20" s="53">
        <v>25</v>
      </c>
      <c r="N20" s="53">
        <v>9</v>
      </c>
      <c r="O20" s="51">
        <v>856.7</v>
      </c>
      <c r="P20" s="51">
        <v>858.8</v>
      </c>
      <c r="Q20" s="51">
        <v>854.4</v>
      </c>
      <c r="R20" s="52">
        <f t="shared" si="1"/>
        <v>4.3999999999999773</v>
      </c>
      <c r="S20" s="51">
        <v>999.2</v>
      </c>
      <c r="T20" s="51">
        <v>1003.1</v>
      </c>
      <c r="U20" s="51">
        <v>996</v>
      </c>
      <c r="V20" s="52">
        <f t="shared" si="2"/>
        <v>7.1000000000000227</v>
      </c>
      <c r="W20" s="53">
        <v>3</v>
      </c>
      <c r="X20" s="53">
        <v>10</v>
      </c>
      <c r="Y20" s="53">
        <v>2</v>
      </c>
      <c r="Z20" s="51">
        <v>6.3</v>
      </c>
      <c r="AA20" s="51">
        <v>0</v>
      </c>
      <c r="AB20" s="54">
        <v>14.42</v>
      </c>
      <c r="AC20" s="54"/>
      <c r="AD20" s="54"/>
      <c r="AE20" s="54"/>
      <c r="AF20" s="54"/>
      <c r="AG20" s="54"/>
      <c r="AH20" s="54"/>
      <c r="AI20" s="54"/>
      <c r="AJ20" s="54"/>
      <c r="AK20" s="54"/>
      <c r="AL20" s="54"/>
      <c r="AM20" s="16"/>
      <c r="AN20" s="16"/>
      <c r="AO20" s="118" t="s">
        <v>98</v>
      </c>
      <c r="AP20" s="16"/>
      <c r="AQ20" s="16"/>
      <c r="AR20" s="16"/>
      <c r="AS20" s="16"/>
      <c r="AT20" s="16"/>
      <c r="AU20" s="16"/>
      <c r="AV20" s="16"/>
      <c r="AW20" s="16"/>
      <c r="AX20" s="16"/>
      <c r="AY20" s="169">
        <v>248</v>
      </c>
      <c r="AZ20" s="43">
        <v>5.0999999999999996</v>
      </c>
      <c r="BA20" s="45">
        <v>248</v>
      </c>
      <c r="BB20" s="44">
        <v>14.6</v>
      </c>
      <c r="BC20" s="43">
        <v>5</v>
      </c>
      <c r="BD20" s="46"/>
      <c r="BG20" s="138"/>
      <c r="BH20" s="138"/>
    </row>
    <row r="21" spans="1:60" x14ac:dyDescent="0.2">
      <c r="A21" s="55">
        <v>13</v>
      </c>
      <c r="B21" s="51">
        <v>24.3</v>
      </c>
      <c r="C21" s="51">
        <v>33.5</v>
      </c>
      <c r="D21" s="51">
        <v>12</v>
      </c>
      <c r="E21" s="52">
        <f t="shared" si="0"/>
        <v>21.5</v>
      </c>
      <c r="F21" s="51">
        <v>8.8000000000000007</v>
      </c>
      <c r="G21" s="51">
        <v>9.6</v>
      </c>
      <c r="H21" s="51">
        <v>3.6</v>
      </c>
      <c r="I21" s="51">
        <v>4.9000000000000004</v>
      </c>
      <c r="J21" s="51">
        <v>2.5</v>
      </c>
      <c r="K21" s="51">
        <v>-6.4</v>
      </c>
      <c r="L21" s="53">
        <v>13</v>
      </c>
      <c r="M21" s="53">
        <v>29</v>
      </c>
      <c r="N21" s="53">
        <v>5</v>
      </c>
      <c r="O21" s="51">
        <v>858.8</v>
      </c>
      <c r="P21" s="51">
        <v>861.1</v>
      </c>
      <c r="Q21" s="51">
        <v>855.6</v>
      </c>
      <c r="R21" s="52">
        <f t="shared" si="1"/>
        <v>5.5</v>
      </c>
      <c r="S21" s="51">
        <v>1002.9</v>
      </c>
      <c r="T21" s="51">
        <v>1008.2</v>
      </c>
      <c r="U21" s="51">
        <v>997.2</v>
      </c>
      <c r="V21" s="52">
        <f t="shared" si="2"/>
        <v>11</v>
      </c>
      <c r="W21" s="53"/>
      <c r="X21" s="53">
        <v>10</v>
      </c>
      <c r="Y21" s="53">
        <v>2</v>
      </c>
      <c r="Z21" s="51">
        <v>12.15</v>
      </c>
      <c r="AA21" s="51">
        <v>0</v>
      </c>
      <c r="AB21" s="54">
        <v>11.26</v>
      </c>
      <c r="AC21" s="54"/>
      <c r="AD21" s="54"/>
      <c r="AE21" s="54"/>
      <c r="AF21" s="54"/>
      <c r="AG21" s="54"/>
      <c r="AH21" s="54"/>
      <c r="AI21" s="111"/>
      <c r="AJ21" s="54"/>
      <c r="AK21" s="54"/>
      <c r="AL21" s="54"/>
      <c r="AM21" s="16"/>
      <c r="AN21" s="17"/>
      <c r="AO21" s="16"/>
      <c r="AP21" s="16"/>
      <c r="AQ21" s="16"/>
      <c r="AR21" s="16"/>
      <c r="AS21" s="16"/>
      <c r="AT21" s="16"/>
      <c r="AU21" s="16"/>
      <c r="AV21" s="16"/>
      <c r="AW21" s="17"/>
      <c r="AX21" s="17"/>
      <c r="AY21" s="168">
        <v>270</v>
      </c>
      <c r="AZ21" s="43">
        <v>3</v>
      </c>
      <c r="BA21" s="45">
        <v>203</v>
      </c>
      <c r="BB21" s="44">
        <v>9.8000000000000007</v>
      </c>
      <c r="BC21" s="43">
        <v>3</v>
      </c>
      <c r="BD21" s="46"/>
      <c r="BG21" s="138"/>
      <c r="BH21" s="138"/>
    </row>
    <row r="22" spans="1:60" x14ac:dyDescent="0.2">
      <c r="A22" s="55">
        <v>14</v>
      </c>
      <c r="B22" s="51">
        <v>24.7</v>
      </c>
      <c r="C22" s="51">
        <v>33.299999999999997</v>
      </c>
      <c r="D22" s="51">
        <v>12.7</v>
      </c>
      <c r="E22" s="52">
        <f t="shared" si="0"/>
        <v>20.599999999999998</v>
      </c>
      <c r="F22" s="51">
        <v>10</v>
      </c>
      <c r="G22" s="51">
        <v>10.1</v>
      </c>
      <c r="H22" s="51">
        <v>4.2</v>
      </c>
      <c r="I22" s="51">
        <v>6.1</v>
      </c>
      <c r="J22" s="51">
        <v>2.5</v>
      </c>
      <c r="K22" s="51">
        <v>-5</v>
      </c>
      <c r="L22" s="53">
        <v>15</v>
      </c>
      <c r="M22" s="53">
        <v>28</v>
      </c>
      <c r="N22" s="53">
        <v>5</v>
      </c>
      <c r="O22" s="51">
        <v>860.2</v>
      </c>
      <c r="P22" s="51">
        <v>862</v>
      </c>
      <c r="Q22" s="51">
        <v>857.5</v>
      </c>
      <c r="R22" s="52">
        <f t="shared" si="1"/>
        <v>4.5</v>
      </c>
      <c r="S22" s="51">
        <v>1004</v>
      </c>
      <c r="T22" s="51">
        <v>1008.9</v>
      </c>
      <c r="U22" s="51">
        <v>999.3</v>
      </c>
      <c r="V22" s="52">
        <f t="shared" si="2"/>
        <v>9.6000000000000227</v>
      </c>
      <c r="W22" s="53"/>
      <c r="X22" s="53">
        <v>10</v>
      </c>
      <c r="Y22" s="53">
        <v>2</v>
      </c>
      <c r="Z22" s="51">
        <v>12.1</v>
      </c>
      <c r="AA22" s="51">
        <v>0</v>
      </c>
      <c r="AB22" s="54">
        <v>14.2</v>
      </c>
      <c r="AC22" s="54"/>
      <c r="AD22" s="54"/>
      <c r="AE22" s="54"/>
      <c r="AF22" s="54"/>
      <c r="AG22" s="54"/>
      <c r="AH22" s="54"/>
      <c r="AI22" s="54"/>
      <c r="AJ22" s="54"/>
      <c r="AK22" s="54"/>
      <c r="AL22" s="54"/>
      <c r="AM22" s="16"/>
      <c r="AN22" s="17"/>
      <c r="AO22" s="16"/>
      <c r="AP22" s="16"/>
      <c r="AQ22" s="16"/>
      <c r="AR22" s="16"/>
      <c r="AS22" s="16"/>
      <c r="AT22" s="16"/>
      <c r="AU22" s="16"/>
      <c r="AV22" s="16"/>
      <c r="AW22" s="16"/>
      <c r="AX22" s="16"/>
      <c r="AY22" s="168">
        <v>248</v>
      </c>
      <c r="AZ22" s="43">
        <v>4.5999999999999996</v>
      </c>
      <c r="BA22" s="45">
        <v>203</v>
      </c>
      <c r="BB22" s="44">
        <v>12.9</v>
      </c>
      <c r="BC22" s="43">
        <v>4.7</v>
      </c>
      <c r="BD22" s="46"/>
      <c r="BG22" s="138"/>
      <c r="BH22" s="138"/>
    </row>
    <row r="23" spans="1:60" x14ac:dyDescent="0.2">
      <c r="A23" s="55">
        <v>15</v>
      </c>
      <c r="B23" s="51">
        <v>25.1</v>
      </c>
      <c r="C23" s="51">
        <v>33.200000000000003</v>
      </c>
      <c r="D23" s="51">
        <v>13.6</v>
      </c>
      <c r="E23" s="52">
        <f t="shared" si="0"/>
        <v>19.600000000000001</v>
      </c>
      <c r="F23" s="51">
        <v>10.199999999999999</v>
      </c>
      <c r="G23" s="51">
        <v>11.6</v>
      </c>
      <c r="H23" s="51">
        <v>5.6</v>
      </c>
      <c r="I23" s="51">
        <v>6.7</v>
      </c>
      <c r="J23" s="51">
        <v>4.4000000000000004</v>
      </c>
      <c r="K23" s="51">
        <v>-1.2</v>
      </c>
      <c r="L23" s="53">
        <v>18</v>
      </c>
      <c r="M23" s="53">
        <v>37</v>
      </c>
      <c r="N23" s="53">
        <v>11</v>
      </c>
      <c r="O23" s="51">
        <v>860.6</v>
      </c>
      <c r="P23" s="51">
        <v>862.7</v>
      </c>
      <c r="Q23" s="51">
        <v>858.5</v>
      </c>
      <c r="R23" s="52">
        <f t="shared" si="1"/>
        <v>4.2000000000000455</v>
      </c>
      <c r="S23" s="51">
        <v>1006.9</v>
      </c>
      <c r="T23" s="51">
        <v>1009.6</v>
      </c>
      <c r="U23" s="51">
        <v>1000.6</v>
      </c>
      <c r="V23" s="52">
        <f t="shared" si="2"/>
        <v>9</v>
      </c>
      <c r="W23" s="53">
        <v>1</v>
      </c>
      <c r="X23" s="53">
        <v>10</v>
      </c>
      <c r="Y23" s="53">
        <v>2</v>
      </c>
      <c r="Z23" s="51">
        <v>12.1</v>
      </c>
      <c r="AA23" s="51">
        <v>0</v>
      </c>
      <c r="AB23" s="54">
        <v>12.3</v>
      </c>
      <c r="AC23" s="54"/>
      <c r="AD23" s="54"/>
      <c r="AE23" s="54"/>
      <c r="AF23" s="54"/>
      <c r="AG23" s="54"/>
      <c r="AH23" s="54"/>
      <c r="AI23" s="54"/>
      <c r="AJ23" s="54"/>
      <c r="AK23" s="54"/>
      <c r="AL23" s="54"/>
      <c r="AM23" s="16"/>
      <c r="AN23" s="17"/>
      <c r="AO23" s="16"/>
      <c r="AP23" s="16"/>
      <c r="AQ23" s="16"/>
      <c r="AR23" s="16"/>
      <c r="AS23" s="16"/>
      <c r="AT23" s="16"/>
      <c r="AU23" s="16"/>
      <c r="AV23" s="16"/>
      <c r="AW23" s="16"/>
      <c r="AX23" s="16"/>
      <c r="AY23" s="168">
        <v>248</v>
      </c>
      <c r="AZ23" s="43">
        <v>4.0999999999999996</v>
      </c>
      <c r="BA23" s="45">
        <v>248</v>
      </c>
      <c r="BB23" s="44">
        <v>10.9</v>
      </c>
      <c r="BC23" s="43">
        <v>4.5999999999999996</v>
      </c>
      <c r="BD23" s="46"/>
      <c r="BG23" s="138"/>
      <c r="BH23" s="138"/>
    </row>
    <row r="24" spans="1:60" x14ac:dyDescent="0.2">
      <c r="A24" s="55">
        <v>16</v>
      </c>
      <c r="B24" s="51">
        <v>24.4</v>
      </c>
      <c r="C24" s="51">
        <v>33</v>
      </c>
      <c r="D24" s="51">
        <v>13.6</v>
      </c>
      <c r="E24" s="52">
        <f t="shared" si="0"/>
        <v>19.399999999999999</v>
      </c>
      <c r="F24" s="51">
        <v>12</v>
      </c>
      <c r="G24" s="51">
        <v>12.2</v>
      </c>
      <c r="H24" s="51">
        <v>6.2</v>
      </c>
      <c r="I24" s="51">
        <v>7.4</v>
      </c>
      <c r="J24" s="51">
        <v>3.1</v>
      </c>
      <c r="K24" s="51">
        <v>0.2</v>
      </c>
      <c r="L24" s="53">
        <v>19</v>
      </c>
      <c r="M24" s="53">
        <v>36</v>
      </c>
      <c r="N24" s="53">
        <v>11</v>
      </c>
      <c r="O24" s="51">
        <v>861.2</v>
      </c>
      <c r="P24" s="51">
        <v>863.6</v>
      </c>
      <c r="Q24" s="51">
        <v>858.6</v>
      </c>
      <c r="R24" s="52">
        <f t="shared" si="1"/>
        <v>5</v>
      </c>
      <c r="S24" s="51">
        <v>1005.9</v>
      </c>
      <c r="T24" s="51">
        <v>1010.5</v>
      </c>
      <c r="U24" s="51">
        <v>1000.2</v>
      </c>
      <c r="V24" s="52">
        <f t="shared" si="2"/>
        <v>10.299999999999955</v>
      </c>
      <c r="W24" s="53">
        <v>2</v>
      </c>
      <c r="X24" s="53">
        <v>10</v>
      </c>
      <c r="Y24" s="53">
        <v>2</v>
      </c>
      <c r="Z24" s="51">
        <v>11.1</v>
      </c>
      <c r="AA24" s="51">
        <v>0</v>
      </c>
      <c r="AB24" s="54">
        <v>9.35</v>
      </c>
      <c r="AC24" s="54"/>
      <c r="AD24" s="54"/>
      <c r="AE24" s="54"/>
      <c r="AF24" s="54"/>
      <c r="AG24" s="54"/>
      <c r="AH24" s="54"/>
      <c r="AI24" s="54"/>
      <c r="AJ24" s="54"/>
      <c r="AK24" s="120"/>
      <c r="AL24" s="120"/>
      <c r="AM24" s="17"/>
      <c r="AN24" s="16"/>
      <c r="AO24" s="16"/>
      <c r="AP24" s="16"/>
      <c r="AQ24" s="16"/>
      <c r="AR24" s="16"/>
      <c r="AS24" s="16"/>
      <c r="AT24" s="16"/>
      <c r="AU24" s="16"/>
      <c r="AV24" s="16"/>
      <c r="AW24" s="16"/>
      <c r="AX24" s="16"/>
      <c r="AY24" s="168">
        <v>180</v>
      </c>
      <c r="AZ24" s="43">
        <v>2.6</v>
      </c>
      <c r="BA24" s="45">
        <v>68</v>
      </c>
      <c r="BB24" s="44">
        <v>7.8</v>
      </c>
      <c r="BC24" s="43">
        <v>2.2000000000000002</v>
      </c>
      <c r="BD24" s="46"/>
      <c r="BG24" s="138"/>
      <c r="BH24" s="138"/>
    </row>
    <row r="25" spans="1:60" x14ac:dyDescent="0.2">
      <c r="A25" s="55">
        <v>17</v>
      </c>
      <c r="B25" s="51">
        <v>26.7</v>
      </c>
      <c r="C25" s="51">
        <v>34.5</v>
      </c>
      <c r="D25" s="51">
        <v>16.600000000000001</v>
      </c>
      <c r="E25" s="52">
        <f t="shared" si="0"/>
        <v>17.899999999999999</v>
      </c>
      <c r="F25" s="51">
        <v>13</v>
      </c>
      <c r="G25" s="51">
        <v>12.5</v>
      </c>
      <c r="H25" s="51">
        <v>6</v>
      </c>
      <c r="I25" s="51">
        <v>7.6</v>
      </c>
      <c r="J25" s="51">
        <v>3.9</v>
      </c>
      <c r="K25" s="51">
        <v>-1.3</v>
      </c>
      <c r="L25" s="53">
        <v>16</v>
      </c>
      <c r="M25" s="53">
        <v>34</v>
      </c>
      <c r="N25" s="53">
        <v>7</v>
      </c>
      <c r="O25" s="51">
        <v>861.4</v>
      </c>
      <c r="P25" s="51">
        <v>863.9</v>
      </c>
      <c r="Q25" s="51">
        <v>858.6</v>
      </c>
      <c r="R25" s="52">
        <f t="shared" si="1"/>
        <v>5.2999999999999545</v>
      </c>
      <c r="S25" s="51">
        <v>1004.7</v>
      </c>
      <c r="T25" s="51">
        <v>1010.3</v>
      </c>
      <c r="U25" s="51">
        <v>999.5</v>
      </c>
      <c r="V25" s="52">
        <f t="shared" si="2"/>
        <v>10.799999999999955</v>
      </c>
      <c r="W25" s="53">
        <v>1</v>
      </c>
      <c r="X25" s="53">
        <v>10</v>
      </c>
      <c r="Y25" s="53">
        <v>2</v>
      </c>
      <c r="Z25" s="51">
        <v>10.45</v>
      </c>
      <c r="AA25" s="51">
        <v>0</v>
      </c>
      <c r="AB25" s="54">
        <v>9.82</v>
      </c>
      <c r="AC25" s="54"/>
      <c r="AD25" s="54"/>
      <c r="AE25" s="54"/>
      <c r="AF25" s="54"/>
      <c r="AG25" s="54"/>
      <c r="AH25" s="54"/>
      <c r="AI25" s="54"/>
      <c r="AJ25" s="54"/>
      <c r="AK25" s="54"/>
      <c r="AL25" s="54"/>
      <c r="AM25" s="16"/>
      <c r="AN25" s="16"/>
      <c r="AO25" s="16"/>
      <c r="AP25" s="16"/>
      <c r="AQ25" s="16"/>
      <c r="AR25" s="16"/>
      <c r="AS25" s="16"/>
      <c r="AT25" s="16"/>
      <c r="AU25" s="16"/>
      <c r="AV25" s="16"/>
      <c r="AW25" s="16"/>
      <c r="AX25" s="16"/>
      <c r="AY25" s="168">
        <v>270</v>
      </c>
      <c r="AZ25" s="43">
        <v>2.7</v>
      </c>
      <c r="BA25" s="45">
        <v>203</v>
      </c>
      <c r="BB25" s="44">
        <v>7.3</v>
      </c>
      <c r="BC25" s="43">
        <v>2.4</v>
      </c>
      <c r="BD25" s="46"/>
      <c r="BG25" s="138"/>
      <c r="BH25" s="138"/>
    </row>
    <row r="26" spans="1:60" x14ac:dyDescent="0.2">
      <c r="A26" s="55">
        <v>18</v>
      </c>
      <c r="B26" s="51">
        <v>27.2</v>
      </c>
      <c r="C26" s="51">
        <v>35.6</v>
      </c>
      <c r="D26" s="51">
        <v>15.8</v>
      </c>
      <c r="E26" s="52">
        <f t="shared" si="0"/>
        <v>19.8</v>
      </c>
      <c r="F26" s="51">
        <v>12.5</v>
      </c>
      <c r="G26" s="51">
        <v>12</v>
      </c>
      <c r="H26" s="51">
        <v>5.3</v>
      </c>
      <c r="I26" s="51">
        <v>7.7</v>
      </c>
      <c r="J26" s="51">
        <v>3.4</v>
      </c>
      <c r="K26" s="51">
        <v>-2</v>
      </c>
      <c r="L26" s="53">
        <v>17</v>
      </c>
      <c r="M26" s="53">
        <v>36</v>
      </c>
      <c r="N26" s="53">
        <v>6</v>
      </c>
      <c r="O26" s="51">
        <v>859.8</v>
      </c>
      <c r="P26" s="51">
        <v>862.5</v>
      </c>
      <c r="Q26" s="51">
        <v>856.2</v>
      </c>
      <c r="R26" s="52">
        <f t="shared" si="1"/>
        <v>6.2999999999999545</v>
      </c>
      <c r="S26" s="51">
        <v>1002.4</v>
      </c>
      <c r="T26" s="51">
        <v>1008.1</v>
      </c>
      <c r="U26" s="51">
        <v>996.7</v>
      </c>
      <c r="V26" s="52">
        <f t="shared" si="2"/>
        <v>11.399999999999977</v>
      </c>
      <c r="W26" s="53"/>
      <c r="X26" s="53">
        <v>10</v>
      </c>
      <c r="Y26" s="53">
        <v>2</v>
      </c>
      <c r="Z26" s="51">
        <v>12.15</v>
      </c>
      <c r="AA26" s="51">
        <v>0</v>
      </c>
      <c r="AB26" s="54">
        <v>13.67</v>
      </c>
      <c r="AC26" s="54"/>
      <c r="AD26" s="54"/>
      <c r="AE26" s="54"/>
      <c r="AF26" s="54"/>
      <c r="AG26" s="54"/>
      <c r="AH26" s="54"/>
      <c r="AI26" s="54"/>
      <c r="AJ26" s="54"/>
      <c r="AK26" s="54"/>
      <c r="AL26" s="54"/>
      <c r="AM26" s="16"/>
      <c r="AN26" s="16"/>
      <c r="AO26" s="16"/>
      <c r="AP26" s="16"/>
      <c r="AQ26" s="16"/>
      <c r="AR26" s="16"/>
      <c r="AS26" s="81"/>
      <c r="AT26" s="16"/>
      <c r="AU26" s="16"/>
      <c r="AV26" s="16"/>
      <c r="AW26" s="16"/>
      <c r="AX26" s="16"/>
      <c r="AY26" s="168">
        <v>248</v>
      </c>
      <c r="AZ26" s="43">
        <v>3</v>
      </c>
      <c r="BA26" s="45">
        <v>248</v>
      </c>
      <c r="BB26" s="44">
        <v>9</v>
      </c>
      <c r="BC26" s="43">
        <v>3.1</v>
      </c>
      <c r="BD26" s="46"/>
      <c r="BG26" s="138"/>
      <c r="BH26" s="138"/>
    </row>
    <row r="27" spans="1:60" x14ac:dyDescent="0.2">
      <c r="A27" s="55">
        <v>19</v>
      </c>
      <c r="B27" s="51">
        <v>27.2</v>
      </c>
      <c r="C27" s="51">
        <v>36.200000000000003</v>
      </c>
      <c r="D27" s="51">
        <v>19</v>
      </c>
      <c r="E27" s="52">
        <f t="shared" si="0"/>
        <v>17.200000000000003</v>
      </c>
      <c r="F27" s="51">
        <v>16.2</v>
      </c>
      <c r="G27" s="51">
        <v>12</v>
      </c>
      <c r="H27" s="51">
        <v>5.4</v>
      </c>
      <c r="I27" s="51">
        <v>6.4</v>
      </c>
      <c r="J27" s="51">
        <v>4.7</v>
      </c>
      <c r="K27" s="51">
        <v>-1.5</v>
      </c>
      <c r="L27" s="53">
        <v>16</v>
      </c>
      <c r="M27" s="53">
        <v>29</v>
      </c>
      <c r="N27" s="53">
        <v>9</v>
      </c>
      <c r="O27" s="51">
        <v>858</v>
      </c>
      <c r="P27" s="51">
        <v>860.2</v>
      </c>
      <c r="Q27" s="51">
        <v>855.1</v>
      </c>
      <c r="R27" s="52">
        <f t="shared" si="1"/>
        <v>5.1000000000000227</v>
      </c>
      <c r="S27" s="51">
        <v>1000.1</v>
      </c>
      <c r="T27" s="51">
        <v>1004.7</v>
      </c>
      <c r="U27" s="51">
        <v>995.5</v>
      </c>
      <c r="V27" s="52">
        <f t="shared" si="2"/>
        <v>9.2000000000000455</v>
      </c>
      <c r="W27" s="53">
        <v>1</v>
      </c>
      <c r="X27" s="53">
        <v>10</v>
      </c>
      <c r="Y27" s="53">
        <v>2</v>
      </c>
      <c r="Z27" s="51">
        <v>12</v>
      </c>
      <c r="AA27" s="51">
        <v>0</v>
      </c>
      <c r="AB27" s="54">
        <v>13.07</v>
      </c>
      <c r="AC27" s="54"/>
      <c r="AD27" s="54"/>
      <c r="AE27" s="54"/>
      <c r="AF27" s="54"/>
      <c r="AG27" s="54"/>
      <c r="AH27" s="54"/>
      <c r="AI27" s="54"/>
      <c r="AJ27" s="54"/>
      <c r="AK27" s="54"/>
      <c r="AL27" s="54"/>
      <c r="AM27" s="118"/>
      <c r="AN27" s="118"/>
      <c r="AO27" s="16"/>
      <c r="AP27" s="16"/>
      <c r="AQ27" s="16"/>
      <c r="AR27" s="16"/>
      <c r="AS27" s="16"/>
      <c r="AT27" s="16"/>
      <c r="AU27" s="16"/>
      <c r="AV27" s="16"/>
      <c r="AW27" s="16"/>
      <c r="AX27" s="16"/>
      <c r="AY27" s="169">
        <v>248</v>
      </c>
      <c r="AZ27" s="43">
        <v>2.5</v>
      </c>
      <c r="BA27" s="45">
        <v>293</v>
      </c>
      <c r="BB27" s="44">
        <v>10.1</v>
      </c>
      <c r="BC27" s="43">
        <v>2.6</v>
      </c>
      <c r="BD27" s="46"/>
      <c r="BG27" s="138"/>
      <c r="BH27" s="138"/>
    </row>
    <row r="28" spans="1:60" s="137" customFormat="1" x14ac:dyDescent="0.2">
      <c r="A28" s="125">
        <v>20</v>
      </c>
      <c r="B28" s="126">
        <v>25.9</v>
      </c>
      <c r="C28" s="126">
        <v>35.4</v>
      </c>
      <c r="D28" s="126">
        <v>15.4</v>
      </c>
      <c r="E28" s="127">
        <f t="shared" si="0"/>
        <v>20</v>
      </c>
      <c r="F28" s="126">
        <v>13</v>
      </c>
      <c r="G28" s="126">
        <v>12</v>
      </c>
      <c r="H28" s="126">
        <v>6.3</v>
      </c>
      <c r="I28" s="126">
        <v>7.1</v>
      </c>
      <c r="J28" s="126">
        <v>4.7</v>
      </c>
      <c r="K28" s="126">
        <v>0.3</v>
      </c>
      <c r="L28" s="128">
        <v>21</v>
      </c>
      <c r="M28" s="128">
        <v>37</v>
      </c>
      <c r="N28" s="128">
        <v>8</v>
      </c>
      <c r="O28" s="126">
        <v>858.7</v>
      </c>
      <c r="P28" s="126">
        <v>861</v>
      </c>
      <c r="Q28" s="126">
        <v>855.5</v>
      </c>
      <c r="R28" s="127">
        <f t="shared" si="1"/>
        <v>5.5</v>
      </c>
      <c r="S28" s="126">
        <v>1001.9</v>
      </c>
      <c r="T28" s="126">
        <v>1007.4</v>
      </c>
      <c r="U28" s="126">
        <v>995.8</v>
      </c>
      <c r="V28" s="127">
        <f t="shared" si="2"/>
        <v>11.600000000000023</v>
      </c>
      <c r="W28" s="128"/>
      <c r="X28" s="53">
        <v>10</v>
      </c>
      <c r="Y28" s="53">
        <v>2</v>
      </c>
      <c r="Z28" s="126">
        <v>12.2</v>
      </c>
      <c r="AA28" s="126">
        <v>0</v>
      </c>
      <c r="AB28" s="129">
        <v>9.6</v>
      </c>
      <c r="AC28" s="130"/>
      <c r="AD28" s="129"/>
      <c r="AE28" s="129"/>
      <c r="AF28" s="129"/>
      <c r="AG28" s="129"/>
      <c r="AH28" s="129"/>
      <c r="AI28" s="129"/>
      <c r="AJ28" s="129"/>
      <c r="AK28" s="129"/>
      <c r="AL28" s="129"/>
      <c r="AM28" s="131"/>
      <c r="AN28" s="131"/>
      <c r="AO28" s="132"/>
      <c r="AP28" s="132"/>
      <c r="AQ28" s="132"/>
      <c r="AR28" s="132"/>
      <c r="AS28" s="132"/>
      <c r="AT28" s="132"/>
      <c r="AU28" s="132"/>
      <c r="AV28" s="132"/>
      <c r="AW28" s="132"/>
      <c r="AX28" s="132"/>
      <c r="AY28" s="133" t="s">
        <v>81</v>
      </c>
      <c r="AZ28" s="134">
        <v>1.4</v>
      </c>
      <c r="BA28" s="170">
        <v>68</v>
      </c>
      <c r="BB28" s="135">
        <v>7.8</v>
      </c>
      <c r="BC28" s="134">
        <v>1.4</v>
      </c>
      <c r="BD28" s="136"/>
      <c r="BG28" s="140"/>
      <c r="BH28" s="140"/>
    </row>
    <row r="29" spans="1:60" x14ac:dyDescent="0.2">
      <c r="A29" s="55">
        <v>21</v>
      </c>
      <c r="B29" s="51">
        <v>28.8</v>
      </c>
      <c r="C29" s="51">
        <v>38</v>
      </c>
      <c r="D29" s="51">
        <v>16.8</v>
      </c>
      <c r="E29" s="52">
        <f t="shared" si="0"/>
        <v>21.2</v>
      </c>
      <c r="F29" s="51">
        <v>14</v>
      </c>
      <c r="G29" s="51">
        <v>13.9</v>
      </c>
      <c r="H29" s="51">
        <v>6.2</v>
      </c>
      <c r="I29" s="51">
        <v>8.4</v>
      </c>
      <c r="J29" s="51">
        <v>4.9000000000000004</v>
      </c>
      <c r="K29" s="51">
        <v>0.1</v>
      </c>
      <c r="L29" s="53">
        <v>15</v>
      </c>
      <c r="M29" s="53">
        <v>33</v>
      </c>
      <c r="N29" s="53">
        <v>8</v>
      </c>
      <c r="O29" s="51">
        <v>857.5</v>
      </c>
      <c r="P29" s="51">
        <v>860.2</v>
      </c>
      <c r="Q29" s="51">
        <v>854.5</v>
      </c>
      <c r="R29" s="52">
        <f t="shared" si="1"/>
        <v>5.7000000000000455</v>
      </c>
      <c r="S29" s="51">
        <v>999.3</v>
      </c>
      <c r="T29" s="51">
        <v>1005.3</v>
      </c>
      <c r="U29" s="51">
        <v>993</v>
      </c>
      <c r="V29" s="52">
        <f t="shared" si="2"/>
        <v>12.299999999999955</v>
      </c>
      <c r="W29" s="53">
        <v>1</v>
      </c>
      <c r="X29" s="53">
        <v>10</v>
      </c>
      <c r="Y29" s="53">
        <v>2</v>
      </c>
      <c r="Z29" s="51">
        <v>12.1</v>
      </c>
      <c r="AA29" s="51">
        <v>0</v>
      </c>
      <c r="AB29" s="54">
        <v>11.79</v>
      </c>
      <c r="AC29" s="54"/>
      <c r="AD29" s="54"/>
      <c r="AE29" s="54"/>
      <c r="AF29" s="54"/>
      <c r="AG29" s="54"/>
      <c r="AH29" s="54"/>
      <c r="AI29" s="54"/>
      <c r="AJ29" s="54"/>
      <c r="AK29" s="54"/>
      <c r="AL29" s="54"/>
      <c r="AM29" s="118"/>
      <c r="AN29" s="118"/>
      <c r="AO29" s="16"/>
      <c r="AP29" s="16"/>
      <c r="AQ29" s="16"/>
      <c r="AR29" s="16"/>
      <c r="AS29" s="16"/>
      <c r="AT29" s="16"/>
      <c r="AU29" s="16"/>
      <c r="AV29" s="16"/>
      <c r="AW29" s="16"/>
      <c r="AX29" s="16"/>
      <c r="AY29" s="119" t="s">
        <v>81</v>
      </c>
      <c r="AZ29" s="124">
        <v>2.2999999999999998</v>
      </c>
      <c r="BA29" s="45">
        <v>248</v>
      </c>
      <c r="BB29" s="44">
        <v>8.1</v>
      </c>
      <c r="BC29" s="43">
        <v>2.2000000000000002</v>
      </c>
      <c r="BD29" s="46"/>
      <c r="BG29" s="138"/>
      <c r="BH29" s="138"/>
    </row>
    <row r="30" spans="1:60" x14ac:dyDescent="0.2">
      <c r="A30" s="55">
        <v>22</v>
      </c>
      <c r="B30" s="51">
        <v>27</v>
      </c>
      <c r="C30" s="51">
        <v>38</v>
      </c>
      <c r="D30" s="56">
        <v>20.6</v>
      </c>
      <c r="E30" s="52">
        <f t="shared" si="0"/>
        <v>17.399999999999999</v>
      </c>
      <c r="F30" s="51">
        <v>18.2</v>
      </c>
      <c r="G30" s="51">
        <v>12.7</v>
      </c>
      <c r="H30" s="51">
        <v>6.8</v>
      </c>
      <c r="I30" s="51">
        <v>7.6</v>
      </c>
      <c r="J30" s="51">
        <v>6.4</v>
      </c>
      <c r="K30" s="51">
        <v>1.5</v>
      </c>
      <c r="L30" s="53">
        <v>19</v>
      </c>
      <c r="M30" s="53">
        <v>31</v>
      </c>
      <c r="N30" s="53">
        <v>14</v>
      </c>
      <c r="O30" s="51">
        <v>858</v>
      </c>
      <c r="P30" s="51">
        <v>859.1</v>
      </c>
      <c r="Q30" s="51">
        <v>857.6</v>
      </c>
      <c r="R30" s="52">
        <f t="shared" si="1"/>
        <v>1.5</v>
      </c>
      <c r="S30" s="51">
        <v>1001.6</v>
      </c>
      <c r="T30" s="51">
        <v>1002.8</v>
      </c>
      <c r="U30" s="51">
        <v>1000</v>
      </c>
      <c r="V30" s="52">
        <f t="shared" si="2"/>
        <v>2.7999999999999545</v>
      </c>
      <c r="W30" s="53"/>
      <c r="X30" s="53">
        <v>10</v>
      </c>
      <c r="Y30" s="53">
        <v>2</v>
      </c>
      <c r="Z30" s="51">
        <v>12.1</v>
      </c>
      <c r="AA30" s="51">
        <v>0</v>
      </c>
      <c r="AB30" s="54">
        <v>13.51</v>
      </c>
      <c r="AC30" s="54"/>
      <c r="AD30" s="54"/>
      <c r="AE30" s="54"/>
      <c r="AF30" s="54"/>
      <c r="AG30" s="54"/>
      <c r="AH30" s="54"/>
      <c r="AI30" s="54"/>
      <c r="AJ30" s="54"/>
      <c r="AK30" s="54"/>
      <c r="AL30" s="54"/>
      <c r="AM30" s="17"/>
      <c r="AN30" s="118"/>
      <c r="AO30" s="16"/>
      <c r="AP30" s="16"/>
      <c r="AQ30" s="16"/>
      <c r="AR30" s="16"/>
      <c r="AS30" s="16"/>
      <c r="AT30" s="16"/>
      <c r="AU30" s="16"/>
      <c r="AV30" s="16"/>
      <c r="AW30" s="16"/>
      <c r="AX30" s="16"/>
      <c r="AY30" s="169">
        <v>270</v>
      </c>
      <c r="AZ30" s="43">
        <v>2.8</v>
      </c>
      <c r="BA30" s="45">
        <v>270</v>
      </c>
      <c r="BB30" s="44">
        <v>7.3</v>
      </c>
      <c r="BC30" s="43">
        <v>3.3</v>
      </c>
      <c r="BD30" s="46"/>
      <c r="BG30" s="138"/>
      <c r="BH30" s="138"/>
    </row>
    <row r="31" spans="1:60" x14ac:dyDescent="0.2">
      <c r="A31" s="55">
        <v>23</v>
      </c>
      <c r="B31" s="51">
        <v>27.5</v>
      </c>
      <c r="C31" s="51">
        <v>34.700000000000003</v>
      </c>
      <c r="D31" s="51">
        <v>18.5</v>
      </c>
      <c r="E31" s="52">
        <f t="shared" si="0"/>
        <v>16.200000000000003</v>
      </c>
      <c r="F31" s="51">
        <v>16.399999999999999</v>
      </c>
      <c r="G31" s="51">
        <v>12.5</v>
      </c>
      <c r="H31" s="51">
        <v>5.2</v>
      </c>
      <c r="I31" s="51">
        <v>6.9</v>
      </c>
      <c r="J31" s="51">
        <v>3.9</v>
      </c>
      <c r="K31" s="51">
        <v>-2.1</v>
      </c>
      <c r="L31" s="53">
        <v>15</v>
      </c>
      <c r="M31" s="53">
        <v>28</v>
      </c>
      <c r="N31" s="53">
        <v>8</v>
      </c>
      <c r="O31" s="51">
        <v>855.7</v>
      </c>
      <c r="P31" s="51">
        <v>858.6</v>
      </c>
      <c r="Q31" s="51">
        <v>852.7</v>
      </c>
      <c r="R31" s="52">
        <f t="shared" si="1"/>
        <v>5.8999999999999773</v>
      </c>
      <c r="S31" s="51">
        <v>997.8</v>
      </c>
      <c r="T31" s="51">
        <v>1002.8</v>
      </c>
      <c r="U31" s="51">
        <v>992.3</v>
      </c>
      <c r="V31" s="52">
        <f t="shared" si="2"/>
        <v>10.5</v>
      </c>
      <c r="W31" s="53"/>
      <c r="X31" s="53">
        <v>10</v>
      </c>
      <c r="Y31" s="53">
        <v>2</v>
      </c>
      <c r="Z31" s="51">
        <v>12.5</v>
      </c>
      <c r="AA31" s="51">
        <v>0</v>
      </c>
      <c r="AB31" s="54">
        <v>12.89</v>
      </c>
      <c r="AC31" s="54"/>
      <c r="AD31" s="54"/>
      <c r="AE31" s="54"/>
      <c r="AF31" s="54"/>
      <c r="AG31" s="54"/>
      <c r="AH31" s="54"/>
      <c r="AI31" s="54"/>
      <c r="AJ31" s="54"/>
      <c r="AK31" s="54"/>
      <c r="AL31" s="54"/>
      <c r="AM31" s="17"/>
      <c r="AN31" s="118"/>
      <c r="AO31" s="16"/>
      <c r="AP31" s="16"/>
      <c r="AQ31" s="16"/>
      <c r="AR31" s="16"/>
      <c r="AS31" s="16"/>
      <c r="AT31" s="16"/>
      <c r="AU31" s="16"/>
      <c r="AV31" s="16"/>
      <c r="AW31" s="16"/>
      <c r="AX31" s="16"/>
      <c r="AY31" s="169">
        <v>203</v>
      </c>
      <c r="AZ31" s="43">
        <v>4</v>
      </c>
      <c r="BA31" s="45">
        <v>203</v>
      </c>
      <c r="BB31" s="44">
        <v>11.8</v>
      </c>
      <c r="BC31" s="43">
        <v>3.4</v>
      </c>
      <c r="BD31" s="46"/>
      <c r="BG31" s="138"/>
      <c r="BH31" s="138"/>
    </row>
    <row r="32" spans="1:60" x14ac:dyDescent="0.2">
      <c r="A32" s="55">
        <v>24</v>
      </c>
      <c r="B32" s="51">
        <v>25.7</v>
      </c>
      <c r="C32" s="51">
        <v>32.4</v>
      </c>
      <c r="D32" s="51">
        <v>19.600000000000001</v>
      </c>
      <c r="E32" s="52">
        <f t="shared" si="0"/>
        <v>12.799999999999997</v>
      </c>
      <c r="F32" s="51">
        <v>16.8</v>
      </c>
      <c r="G32" s="51">
        <v>11.9</v>
      </c>
      <c r="H32" s="51">
        <v>5.5</v>
      </c>
      <c r="I32" s="51">
        <v>8</v>
      </c>
      <c r="J32" s="51">
        <v>3.2</v>
      </c>
      <c r="K32" s="51">
        <v>-1.5</v>
      </c>
      <c r="L32" s="53">
        <v>19</v>
      </c>
      <c r="M32" s="53">
        <v>31</v>
      </c>
      <c r="N32" s="53">
        <v>7</v>
      </c>
      <c r="O32" s="51">
        <v>857.2</v>
      </c>
      <c r="P32" s="51">
        <v>859.5</v>
      </c>
      <c r="Q32" s="51">
        <v>854.8</v>
      </c>
      <c r="R32" s="52">
        <f t="shared" si="1"/>
        <v>4.7000000000000455</v>
      </c>
      <c r="S32" s="51">
        <v>1000</v>
      </c>
      <c r="T32" s="51">
        <v>1004.4</v>
      </c>
      <c r="U32" s="51">
        <v>995.8</v>
      </c>
      <c r="V32" s="52">
        <f t="shared" si="2"/>
        <v>8.6000000000000227</v>
      </c>
      <c r="W32" s="53">
        <v>1</v>
      </c>
      <c r="X32" s="53">
        <v>10</v>
      </c>
      <c r="Y32" s="53">
        <v>2</v>
      </c>
      <c r="Z32" s="51">
        <v>12.5</v>
      </c>
      <c r="AA32" s="51">
        <v>0</v>
      </c>
      <c r="AB32" s="54">
        <v>12.71</v>
      </c>
      <c r="AC32" s="54"/>
      <c r="AD32" s="54"/>
      <c r="AE32" s="54"/>
      <c r="AF32" s="54"/>
      <c r="AG32" s="54"/>
      <c r="AH32" s="54"/>
      <c r="AI32" s="54"/>
      <c r="AJ32" s="120"/>
      <c r="AK32" s="54"/>
      <c r="AL32" s="54"/>
      <c r="AM32" s="118"/>
      <c r="AN32" s="17"/>
      <c r="AO32" s="16"/>
      <c r="AP32" s="16"/>
      <c r="AQ32" s="16"/>
      <c r="AR32" s="16"/>
      <c r="AS32" s="16"/>
      <c r="AT32" s="16"/>
      <c r="AU32" s="16"/>
      <c r="AV32" s="16"/>
      <c r="AW32" s="16"/>
      <c r="AX32" s="16"/>
      <c r="AY32" s="119" t="s">
        <v>81</v>
      </c>
      <c r="AZ32" s="43">
        <v>1.5</v>
      </c>
      <c r="BA32" s="45">
        <v>90</v>
      </c>
      <c r="BB32" s="44">
        <v>6.2</v>
      </c>
      <c r="BC32" s="43">
        <v>1.5</v>
      </c>
      <c r="BD32" s="46"/>
      <c r="BG32" s="138"/>
    </row>
    <row r="33" spans="1:60" x14ac:dyDescent="0.2">
      <c r="A33" s="50">
        <v>25</v>
      </c>
      <c r="B33" s="51">
        <v>25.2</v>
      </c>
      <c r="C33" s="51">
        <v>33</v>
      </c>
      <c r="D33" s="51">
        <v>15.6</v>
      </c>
      <c r="E33" s="52">
        <f t="shared" si="0"/>
        <v>17.399999999999999</v>
      </c>
      <c r="F33" s="51">
        <v>13.5</v>
      </c>
      <c r="G33" s="51">
        <v>11.9</v>
      </c>
      <c r="H33" s="51">
        <v>5.8</v>
      </c>
      <c r="I33" s="51">
        <v>6.8</v>
      </c>
      <c r="J33" s="51">
        <v>4.5</v>
      </c>
      <c r="K33" s="51">
        <v>-0.7</v>
      </c>
      <c r="L33" s="53">
        <v>18</v>
      </c>
      <c r="M33" s="53">
        <v>30</v>
      </c>
      <c r="N33" s="53">
        <v>9</v>
      </c>
      <c r="O33" s="51">
        <v>858.2</v>
      </c>
      <c r="P33" s="51">
        <v>860.2</v>
      </c>
      <c r="Q33" s="51">
        <v>856.3</v>
      </c>
      <c r="R33" s="52">
        <f t="shared" si="1"/>
        <v>3.9000000000000909</v>
      </c>
      <c r="S33" s="51">
        <v>1001.7</v>
      </c>
      <c r="T33" s="51">
        <v>1006</v>
      </c>
      <c r="U33" s="51">
        <v>997.2</v>
      </c>
      <c r="V33" s="52">
        <f t="shared" si="2"/>
        <v>8.7999999999999545</v>
      </c>
      <c r="W33" s="53">
        <v>1</v>
      </c>
      <c r="X33" s="53">
        <v>10</v>
      </c>
      <c r="Y33" s="53">
        <v>2</v>
      </c>
      <c r="Z33" s="51">
        <v>12.5</v>
      </c>
      <c r="AA33" s="51">
        <v>0</v>
      </c>
      <c r="AB33" s="54">
        <v>8.02</v>
      </c>
      <c r="AC33" s="54"/>
      <c r="AD33" s="54"/>
      <c r="AE33" s="54"/>
      <c r="AF33" s="54"/>
      <c r="AG33" s="54"/>
      <c r="AH33" s="54"/>
      <c r="AI33" s="54"/>
      <c r="AJ33" s="54"/>
      <c r="AK33" s="54"/>
      <c r="AL33" s="54"/>
      <c r="AM33" s="17"/>
      <c r="AN33" s="118"/>
      <c r="AO33" s="16"/>
      <c r="AP33" s="16"/>
      <c r="AQ33" s="16"/>
      <c r="AR33" s="16"/>
      <c r="AS33" s="16"/>
      <c r="AT33" s="16"/>
      <c r="AU33" s="118" t="s">
        <v>80</v>
      </c>
      <c r="AV33" s="16"/>
      <c r="AW33" s="16"/>
      <c r="AX33" s="118" t="s">
        <v>95</v>
      </c>
      <c r="AY33" s="121">
        <v>68</v>
      </c>
      <c r="AZ33" s="123">
        <v>1.5</v>
      </c>
      <c r="BA33" s="47">
        <v>68</v>
      </c>
      <c r="BB33" s="112">
        <v>6.4</v>
      </c>
      <c r="BC33" s="48">
        <v>1.5</v>
      </c>
      <c r="BD33" s="48"/>
      <c r="BE33" s="138"/>
      <c r="BG33" s="138"/>
      <c r="BH33" s="138"/>
    </row>
    <row r="34" spans="1:60" x14ac:dyDescent="0.2">
      <c r="A34" s="50">
        <v>26</v>
      </c>
      <c r="B34" s="51">
        <v>26.5</v>
      </c>
      <c r="C34" s="51">
        <v>34.799999999999997</v>
      </c>
      <c r="D34" s="51">
        <v>17.600000000000001</v>
      </c>
      <c r="E34" s="52">
        <f t="shared" si="0"/>
        <v>17.199999999999996</v>
      </c>
      <c r="F34" s="51">
        <v>15</v>
      </c>
      <c r="G34" s="51">
        <v>15.7</v>
      </c>
      <c r="H34" s="51">
        <v>11.3</v>
      </c>
      <c r="I34" s="51">
        <v>14.5</v>
      </c>
      <c r="J34" s="51">
        <v>8.5</v>
      </c>
      <c r="K34" s="51">
        <v>8.6999999999999993</v>
      </c>
      <c r="L34" s="53">
        <v>34</v>
      </c>
      <c r="M34" s="53">
        <v>58</v>
      </c>
      <c r="N34" s="53">
        <v>18</v>
      </c>
      <c r="O34" s="51">
        <v>859.8</v>
      </c>
      <c r="P34" s="51">
        <v>861.8</v>
      </c>
      <c r="Q34" s="51">
        <v>857.1</v>
      </c>
      <c r="R34" s="52">
        <f t="shared" si="1"/>
        <v>4.6999999999999318</v>
      </c>
      <c r="S34" s="51">
        <v>1003</v>
      </c>
      <c r="T34" s="51">
        <v>1007.2</v>
      </c>
      <c r="U34" s="51">
        <v>998</v>
      </c>
      <c r="V34" s="52">
        <f t="shared" si="2"/>
        <v>9.2000000000000455</v>
      </c>
      <c r="W34" s="53">
        <v>3</v>
      </c>
      <c r="X34" s="53">
        <v>10</v>
      </c>
      <c r="Y34" s="53">
        <v>2</v>
      </c>
      <c r="Z34" s="51">
        <v>11.3</v>
      </c>
      <c r="AA34" s="51">
        <v>0</v>
      </c>
      <c r="AB34" s="54">
        <v>13.08</v>
      </c>
      <c r="AC34" s="54"/>
      <c r="AD34" s="54"/>
      <c r="AE34" s="54"/>
      <c r="AF34" s="54"/>
      <c r="AG34" s="54"/>
      <c r="AH34" s="54"/>
      <c r="AI34" s="54"/>
      <c r="AJ34" s="54"/>
      <c r="AK34" s="54"/>
      <c r="AL34" s="54"/>
      <c r="AM34" s="122"/>
      <c r="AN34" s="122"/>
      <c r="AO34" s="13"/>
      <c r="AP34" s="13"/>
      <c r="AQ34" s="13"/>
      <c r="AR34" s="13"/>
      <c r="AS34" s="13"/>
      <c r="AT34" s="13"/>
      <c r="AU34" s="13"/>
      <c r="AV34" s="13"/>
      <c r="AW34" s="13"/>
      <c r="AX34" s="13"/>
      <c r="AY34" s="121" t="s">
        <v>81</v>
      </c>
      <c r="AZ34" s="123">
        <v>2.7</v>
      </c>
      <c r="BA34" s="47">
        <v>90</v>
      </c>
      <c r="BB34" s="112">
        <v>11.2</v>
      </c>
      <c r="BC34" s="48">
        <v>2.8</v>
      </c>
      <c r="BD34" s="48"/>
      <c r="BG34" s="138"/>
      <c r="BH34" s="138"/>
    </row>
    <row r="35" spans="1:60" x14ac:dyDescent="0.2">
      <c r="A35" s="50">
        <v>27</v>
      </c>
      <c r="B35" s="51">
        <v>26.4</v>
      </c>
      <c r="C35" s="51">
        <v>33.6</v>
      </c>
      <c r="D35" s="51">
        <v>18.600000000000001</v>
      </c>
      <c r="E35" s="52">
        <f t="shared" si="0"/>
        <v>15</v>
      </c>
      <c r="F35" s="51">
        <v>16</v>
      </c>
      <c r="G35" s="51">
        <v>16</v>
      </c>
      <c r="H35" s="51">
        <v>11.2</v>
      </c>
      <c r="I35" s="51">
        <v>14.4</v>
      </c>
      <c r="J35" s="51">
        <v>9.1</v>
      </c>
      <c r="K35" s="51">
        <v>8.6</v>
      </c>
      <c r="L35" s="53">
        <v>32</v>
      </c>
      <c r="M35" s="53">
        <v>52</v>
      </c>
      <c r="N35" s="53">
        <v>18</v>
      </c>
      <c r="O35" s="51">
        <v>861.1</v>
      </c>
      <c r="P35" s="51">
        <v>863.2</v>
      </c>
      <c r="Q35" s="51">
        <v>858.5</v>
      </c>
      <c r="R35" s="52">
        <f t="shared" si="1"/>
        <v>4.7000000000000455</v>
      </c>
      <c r="S35" s="51">
        <v>1004.5</v>
      </c>
      <c r="T35" s="51">
        <v>1008.5</v>
      </c>
      <c r="U35" s="51">
        <v>999.6</v>
      </c>
      <c r="V35" s="52">
        <f t="shared" si="2"/>
        <v>8.8999999999999773</v>
      </c>
      <c r="W35" s="53">
        <v>4</v>
      </c>
      <c r="X35" s="53">
        <v>10</v>
      </c>
      <c r="Y35" s="53">
        <v>2</v>
      </c>
      <c r="Z35" s="51">
        <v>11.7</v>
      </c>
      <c r="AA35" s="51">
        <v>0.4</v>
      </c>
      <c r="AB35" s="54">
        <v>11</v>
      </c>
      <c r="AC35" s="120" t="s">
        <v>80</v>
      </c>
      <c r="AD35" s="54"/>
      <c r="AE35" s="54"/>
      <c r="AF35" s="54"/>
      <c r="AG35" s="54"/>
      <c r="AH35" s="54"/>
      <c r="AI35" s="54"/>
      <c r="AJ35" s="54"/>
      <c r="AK35" s="54"/>
      <c r="AL35" s="54"/>
      <c r="AM35" s="75"/>
      <c r="AN35" s="122"/>
      <c r="AO35" s="122" t="s">
        <v>80</v>
      </c>
      <c r="AP35" s="13"/>
      <c r="AQ35" s="13"/>
      <c r="AR35" s="13"/>
      <c r="AS35" s="13"/>
      <c r="AT35" s="122" t="s">
        <v>80</v>
      </c>
      <c r="AU35" s="122" t="s">
        <v>80</v>
      </c>
      <c r="AV35" s="13"/>
      <c r="AW35" s="13"/>
      <c r="AX35" s="122" t="s">
        <v>104</v>
      </c>
      <c r="AY35" s="121">
        <v>68</v>
      </c>
      <c r="AZ35" s="123">
        <v>3</v>
      </c>
      <c r="BA35" s="47">
        <v>90</v>
      </c>
      <c r="BB35" s="112">
        <v>12.9</v>
      </c>
      <c r="BC35" s="48">
        <v>3.2</v>
      </c>
      <c r="BD35" s="48"/>
      <c r="BG35" s="138"/>
      <c r="BH35" s="138"/>
    </row>
    <row r="36" spans="1:60" x14ac:dyDescent="0.2">
      <c r="A36" s="143">
        <v>28</v>
      </c>
      <c r="B36" s="144">
        <v>27</v>
      </c>
      <c r="C36" s="145">
        <v>32.799999999999997</v>
      </c>
      <c r="D36" s="145">
        <v>19.8</v>
      </c>
      <c r="E36" s="146">
        <f t="shared" si="0"/>
        <v>12.999999999999996</v>
      </c>
      <c r="F36" s="145">
        <v>18</v>
      </c>
      <c r="G36" s="145">
        <v>16.399999999999999</v>
      </c>
      <c r="H36" s="145">
        <v>11.6</v>
      </c>
      <c r="I36" s="145">
        <v>14.1</v>
      </c>
      <c r="J36" s="145">
        <v>9.1</v>
      </c>
      <c r="K36" s="145">
        <v>9</v>
      </c>
      <c r="L36" s="147">
        <v>32</v>
      </c>
      <c r="M36" s="147">
        <v>62</v>
      </c>
      <c r="N36" s="147">
        <v>19</v>
      </c>
      <c r="O36" s="145">
        <v>860.1</v>
      </c>
      <c r="P36" s="145">
        <v>862.7</v>
      </c>
      <c r="Q36" s="145">
        <v>857.6</v>
      </c>
      <c r="R36" s="146">
        <f t="shared" si="1"/>
        <v>5.1000000000000227</v>
      </c>
      <c r="S36" s="145">
        <v>1003.4</v>
      </c>
      <c r="T36" s="145">
        <v>1007.9</v>
      </c>
      <c r="U36" s="145">
        <v>998.4</v>
      </c>
      <c r="V36" s="146">
        <f t="shared" si="2"/>
        <v>9.5</v>
      </c>
      <c r="W36" s="147">
        <v>5</v>
      </c>
      <c r="X36" s="53">
        <v>10</v>
      </c>
      <c r="Y36" s="53">
        <v>2</v>
      </c>
      <c r="Z36" s="145">
        <v>10.9</v>
      </c>
      <c r="AA36" s="145">
        <v>0</v>
      </c>
      <c r="AB36" s="148">
        <v>10.15</v>
      </c>
      <c r="AC36" s="148"/>
      <c r="AD36" s="148"/>
      <c r="AE36" s="148"/>
      <c r="AF36" s="148"/>
      <c r="AG36" s="148"/>
      <c r="AH36" s="148"/>
      <c r="AI36" s="148"/>
      <c r="AJ36" s="148"/>
      <c r="AK36" s="148"/>
      <c r="AL36" s="148"/>
      <c r="AM36" s="149"/>
      <c r="AN36" s="149"/>
      <c r="AO36" s="149"/>
      <c r="AP36" s="150"/>
      <c r="AQ36" s="150"/>
      <c r="AR36" s="150"/>
      <c r="AS36" s="150"/>
      <c r="AT36" s="150"/>
      <c r="AU36" s="149" t="s">
        <v>80</v>
      </c>
      <c r="AV36" s="150"/>
      <c r="AW36" s="150"/>
      <c r="AX36" s="149" t="s">
        <v>105</v>
      </c>
      <c r="AY36" s="151">
        <v>68</v>
      </c>
      <c r="AZ36" s="266">
        <v>2</v>
      </c>
      <c r="BA36" s="152">
        <v>68</v>
      </c>
      <c r="BB36" s="153">
        <v>5.6</v>
      </c>
      <c r="BC36" s="154">
        <v>2.1</v>
      </c>
      <c r="BD36" s="154"/>
      <c r="BG36" s="138"/>
      <c r="BH36" s="138"/>
    </row>
    <row r="37" spans="1:60" x14ac:dyDescent="0.2">
      <c r="A37" s="50">
        <v>29</v>
      </c>
      <c r="B37" s="51">
        <v>25.7</v>
      </c>
      <c r="C37" s="51">
        <v>31.9</v>
      </c>
      <c r="D37" s="51">
        <v>23</v>
      </c>
      <c r="E37" s="52">
        <f t="shared" si="0"/>
        <v>8.8999999999999986</v>
      </c>
      <c r="F37" s="51">
        <v>22</v>
      </c>
      <c r="G37" s="51">
        <v>14.8</v>
      </c>
      <c r="H37" s="51">
        <v>11.1</v>
      </c>
      <c r="I37" s="51">
        <v>12.4</v>
      </c>
      <c r="J37" s="51">
        <v>9.6</v>
      </c>
      <c r="K37" s="51">
        <v>8.9</v>
      </c>
      <c r="L37" s="53">
        <v>35</v>
      </c>
      <c r="M37" s="53">
        <v>43</v>
      </c>
      <c r="N37" s="53">
        <v>27</v>
      </c>
      <c r="O37" s="51">
        <v>859.8</v>
      </c>
      <c r="P37" s="51">
        <v>860.6</v>
      </c>
      <c r="Q37" s="51">
        <v>858.8</v>
      </c>
      <c r="R37" s="52">
        <f t="shared" si="1"/>
        <v>1.8000000000000682</v>
      </c>
      <c r="S37" s="51">
        <v>1003.4</v>
      </c>
      <c r="T37" s="51">
        <v>1004.5</v>
      </c>
      <c r="U37" s="51">
        <v>1001.8</v>
      </c>
      <c r="V37" s="52">
        <f t="shared" si="2"/>
        <v>2.7000000000000455</v>
      </c>
      <c r="W37" s="53">
        <v>8</v>
      </c>
      <c r="X37" s="53">
        <v>10</v>
      </c>
      <c r="Y37" s="53">
        <v>2</v>
      </c>
      <c r="Z37" s="51">
        <v>5.8</v>
      </c>
      <c r="AA37" s="141" t="s">
        <v>92</v>
      </c>
      <c r="AB37" s="54">
        <v>11.85</v>
      </c>
      <c r="AC37" s="120" t="s">
        <v>80</v>
      </c>
      <c r="AD37" s="54"/>
      <c r="AE37" s="54"/>
      <c r="AF37" s="54"/>
      <c r="AG37" s="54"/>
      <c r="AH37" s="54"/>
      <c r="AI37" s="54"/>
      <c r="AJ37" s="54"/>
      <c r="AK37" s="54"/>
      <c r="AL37" s="54"/>
      <c r="AM37" s="13"/>
      <c r="AN37" s="13"/>
      <c r="AO37" s="13"/>
      <c r="AP37" s="13"/>
      <c r="AQ37" s="13"/>
      <c r="AR37" s="13"/>
      <c r="AS37" s="13"/>
      <c r="AT37" s="13"/>
      <c r="AU37" s="13"/>
      <c r="AV37" s="13"/>
      <c r="AW37" s="13"/>
      <c r="AX37" s="13"/>
      <c r="AY37" s="121" t="s">
        <v>81</v>
      </c>
      <c r="AZ37" s="123">
        <v>2</v>
      </c>
      <c r="BA37" s="47">
        <v>248</v>
      </c>
      <c r="BB37" s="112">
        <v>4.5</v>
      </c>
      <c r="BC37" s="217">
        <v>2</v>
      </c>
      <c r="BD37" s="48"/>
    </row>
    <row r="38" spans="1:60" x14ac:dyDescent="0.2">
      <c r="A38" s="50">
        <v>30</v>
      </c>
      <c r="B38" s="51">
        <v>25.8</v>
      </c>
      <c r="C38" s="51">
        <v>33.6</v>
      </c>
      <c r="D38" s="51">
        <v>16.600000000000001</v>
      </c>
      <c r="E38" s="52">
        <f t="shared" si="0"/>
        <v>17</v>
      </c>
      <c r="F38" s="51">
        <v>14.8</v>
      </c>
      <c r="G38" s="51">
        <v>14.8</v>
      </c>
      <c r="H38" s="51">
        <v>9.5</v>
      </c>
      <c r="I38" s="51">
        <v>13.1</v>
      </c>
      <c r="J38" s="51">
        <v>6.8</v>
      </c>
      <c r="K38" s="51">
        <v>5.9</v>
      </c>
      <c r="L38" s="53">
        <v>31</v>
      </c>
      <c r="M38" s="53">
        <v>69</v>
      </c>
      <c r="N38" s="53">
        <v>14</v>
      </c>
      <c r="O38" s="51">
        <v>858.8</v>
      </c>
      <c r="P38" s="51">
        <v>860.3</v>
      </c>
      <c r="Q38" s="51">
        <v>857.4</v>
      </c>
      <c r="R38" s="52">
        <f t="shared" si="1"/>
        <v>2.8999999999999773</v>
      </c>
      <c r="S38" s="51">
        <v>1002.4</v>
      </c>
      <c r="T38" s="51">
        <v>1006.2</v>
      </c>
      <c r="U38" s="51">
        <v>998.3</v>
      </c>
      <c r="V38" s="52">
        <f t="shared" si="2"/>
        <v>7.9000000000000909</v>
      </c>
      <c r="W38" s="53">
        <v>2</v>
      </c>
      <c r="X38" s="53">
        <v>10</v>
      </c>
      <c r="Y38" s="53">
        <v>2</v>
      </c>
      <c r="Z38" s="51">
        <v>12.5</v>
      </c>
      <c r="AA38" s="51">
        <v>0</v>
      </c>
      <c r="AB38" s="54">
        <v>11.84</v>
      </c>
      <c r="AC38" s="54"/>
      <c r="AD38" s="54"/>
      <c r="AE38" s="54"/>
      <c r="AF38" s="54"/>
      <c r="AG38" s="54"/>
      <c r="AH38" s="54"/>
      <c r="AI38" s="54"/>
      <c r="AJ38" s="54"/>
      <c r="AK38" s="54"/>
      <c r="AL38" s="54"/>
      <c r="AM38" s="13"/>
      <c r="AN38" s="13"/>
      <c r="AO38" s="13"/>
      <c r="AP38" s="13"/>
      <c r="AQ38" s="13"/>
      <c r="AR38" s="13"/>
      <c r="AS38" s="13"/>
      <c r="AT38" s="13"/>
      <c r="AU38" s="13"/>
      <c r="AV38" s="13"/>
      <c r="AW38" s="13"/>
      <c r="AX38" s="13"/>
      <c r="AY38" s="12">
        <v>68</v>
      </c>
      <c r="AZ38" s="123">
        <v>3.6</v>
      </c>
      <c r="BA38" s="47">
        <v>68</v>
      </c>
      <c r="BB38" s="112">
        <v>8.1</v>
      </c>
      <c r="BC38" s="48">
        <v>2.4</v>
      </c>
      <c r="BD38" s="48"/>
    </row>
    <row r="39" spans="1:60" x14ac:dyDescent="0.2">
      <c r="A39" s="50">
        <v>31</v>
      </c>
      <c r="B39" s="51">
        <v>25.9</v>
      </c>
      <c r="C39" s="51">
        <v>35.799999999999997</v>
      </c>
      <c r="D39" s="51">
        <v>19</v>
      </c>
      <c r="E39" s="52">
        <f t="shared" si="0"/>
        <v>16.799999999999997</v>
      </c>
      <c r="F39" s="51">
        <v>16.5</v>
      </c>
      <c r="G39" s="51">
        <v>14.9</v>
      </c>
      <c r="H39" s="51">
        <v>10.7</v>
      </c>
      <c r="I39" s="51">
        <v>15.4</v>
      </c>
      <c r="J39" s="51">
        <v>7.7</v>
      </c>
      <c r="K39" s="51">
        <v>7.7</v>
      </c>
      <c r="L39" s="53">
        <v>35</v>
      </c>
      <c r="M39" s="53">
        <v>61</v>
      </c>
      <c r="N39" s="53">
        <v>15</v>
      </c>
      <c r="O39" s="51">
        <v>861.1</v>
      </c>
      <c r="P39" s="51">
        <v>863.7</v>
      </c>
      <c r="Q39" s="51">
        <v>858.7</v>
      </c>
      <c r="R39" s="52">
        <f t="shared" si="1"/>
        <v>5</v>
      </c>
      <c r="S39" s="51">
        <v>1004.1</v>
      </c>
      <c r="T39" s="51">
        <v>1006.8</v>
      </c>
      <c r="U39" s="51">
        <v>999.7</v>
      </c>
      <c r="V39" s="52">
        <f t="shared" si="2"/>
        <v>7.0999999999999091</v>
      </c>
      <c r="W39" s="53">
        <v>4</v>
      </c>
      <c r="X39" s="53">
        <v>10</v>
      </c>
      <c r="Y39" s="53">
        <v>2</v>
      </c>
      <c r="Z39" s="58">
        <v>10.1</v>
      </c>
      <c r="AA39" s="51">
        <v>3.3</v>
      </c>
      <c r="AB39" s="54">
        <v>9.58</v>
      </c>
      <c r="AC39" s="120" t="s">
        <v>80</v>
      </c>
      <c r="AD39" s="120" t="s">
        <v>80</v>
      </c>
      <c r="AE39" s="54"/>
      <c r="AF39" s="54"/>
      <c r="AG39" s="54"/>
      <c r="AH39" s="54"/>
      <c r="AI39" s="54"/>
      <c r="AJ39" s="54"/>
      <c r="AK39" s="54"/>
      <c r="AL39" s="54"/>
      <c r="AM39" s="13"/>
      <c r="AN39" s="13"/>
      <c r="AO39" s="13"/>
      <c r="AP39" s="13"/>
      <c r="AQ39" s="13"/>
      <c r="AR39" s="13"/>
      <c r="AS39" s="13"/>
      <c r="AT39" s="122" t="s">
        <v>80</v>
      </c>
      <c r="AU39" s="122" t="s">
        <v>80</v>
      </c>
      <c r="AV39" s="122" t="s">
        <v>80</v>
      </c>
      <c r="AW39" s="122" t="s">
        <v>80</v>
      </c>
      <c r="AX39" s="122" t="s">
        <v>95</v>
      </c>
      <c r="AY39" s="12">
        <v>68</v>
      </c>
      <c r="AZ39" s="12">
        <v>2.2999999999999998</v>
      </c>
      <c r="BA39" s="47">
        <v>270</v>
      </c>
      <c r="BB39" s="112">
        <v>11.8</v>
      </c>
      <c r="BC39" s="48">
        <v>2.2999999999999998</v>
      </c>
      <c r="BD39" s="48"/>
      <c r="BG39" s="138"/>
      <c r="BH39" s="138"/>
    </row>
    <row r="40" spans="1:60" x14ac:dyDescent="0.2">
      <c r="A40" s="3"/>
      <c r="B40" s="6">
        <f>STDEV(B9:B39)</f>
        <v>4.2869394050261196</v>
      </c>
      <c r="C40" s="6"/>
      <c r="D40" s="6"/>
      <c r="E40" s="6"/>
      <c r="F40" s="6"/>
      <c r="G40" s="6"/>
      <c r="H40" s="6"/>
      <c r="I40" s="6"/>
      <c r="J40" s="6"/>
      <c r="K40" s="6"/>
      <c r="L40" s="7"/>
      <c r="M40" s="7"/>
      <c r="N40" s="7"/>
      <c r="O40" s="6"/>
      <c r="P40" s="6"/>
      <c r="Q40" s="6"/>
      <c r="R40" s="21"/>
      <c r="S40" s="6"/>
      <c r="T40" s="6"/>
      <c r="U40" s="6"/>
      <c r="V40" s="6"/>
      <c r="W40" s="7"/>
      <c r="X40" s="7"/>
      <c r="Y40" s="7"/>
      <c r="Z40" s="8"/>
      <c r="AA40" s="8"/>
      <c r="AB40" s="9"/>
      <c r="AC40" s="9"/>
      <c r="AD40" s="9"/>
      <c r="AE40" s="9"/>
      <c r="AF40" s="9"/>
      <c r="AG40" s="9"/>
      <c r="AH40" s="9"/>
      <c r="AI40" s="9"/>
      <c r="AJ40" s="9"/>
      <c r="AK40" s="9"/>
      <c r="AL40" s="9"/>
      <c r="AW40" s="138"/>
      <c r="AY40" s="138"/>
      <c r="BB40" s="60">
        <f>MAXA(BB5:BB35)</f>
        <v>15.4</v>
      </c>
      <c r="BC40" s="73">
        <f>AVERAGE(BC9:BC39)</f>
        <v>2.9193548387096779</v>
      </c>
    </row>
    <row r="41" spans="1:60" x14ac:dyDescent="0.2">
      <c r="A41" s="2"/>
      <c r="B41" s="6"/>
      <c r="C41" s="6"/>
      <c r="D41" s="6"/>
      <c r="E41" s="6"/>
      <c r="F41" s="6"/>
      <c r="G41" s="6"/>
      <c r="H41" s="6"/>
      <c r="I41" s="6"/>
      <c r="J41" s="6"/>
      <c r="K41" s="6"/>
      <c r="L41" s="7"/>
      <c r="M41" s="7"/>
      <c r="N41" s="7"/>
      <c r="O41" s="6"/>
      <c r="P41" s="6"/>
      <c r="Q41" s="6"/>
      <c r="R41" s="4"/>
      <c r="S41" s="6"/>
      <c r="T41" s="6"/>
      <c r="U41" s="6"/>
      <c r="V41" s="6"/>
      <c r="W41" s="7"/>
      <c r="X41" s="7"/>
      <c r="Y41" s="7"/>
      <c r="Z41" s="15"/>
      <c r="AA41" s="8"/>
      <c r="AB41" s="14"/>
      <c r="AC41" s="9"/>
      <c r="AD41" s="9"/>
      <c r="AE41" s="9"/>
      <c r="AF41" s="9"/>
      <c r="AG41" s="9"/>
      <c r="AH41" s="9"/>
      <c r="AI41" s="9"/>
      <c r="AJ41" s="9"/>
      <c r="AK41" s="9"/>
      <c r="AL41" s="9"/>
      <c r="AM41" s="6"/>
    </row>
    <row r="42" spans="1:60" s="63" customFormat="1" x14ac:dyDescent="0.2">
      <c r="A42" s="59" t="s">
        <v>35</v>
      </c>
      <c r="B42" s="60">
        <f t="shared" ref="B42:Q42" si="4">SUM(B9:B39)</f>
        <v>770.09999999999991</v>
      </c>
      <c r="C42" s="60">
        <f t="shared" si="4"/>
        <v>1035.4000000000001</v>
      </c>
      <c r="D42" s="60">
        <f t="shared" si="4"/>
        <v>482.50000000000011</v>
      </c>
      <c r="E42" s="60">
        <f>SUM(E10:E39)</f>
        <v>537.89999999999986</v>
      </c>
      <c r="F42" s="60">
        <f t="shared" si="4"/>
        <v>406.59999999999997</v>
      </c>
      <c r="G42" s="60">
        <f t="shared" si="4"/>
        <v>376.59999999999985</v>
      </c>
      <c r="H42" s="60">
        <f t="shared" si="4"/>
        <v>212.09999999999997</v>
      </c>
      <c r="I42" s="60">
        <f t="shared" si="4"/>
        <v>277</v>
      </c>
      <c r="J42" s="60">
        <f t="shared" si="4"/>
        <v>155.10000000000002</v>
      </c>
      <c r="K42" s="60">
        <f t="shared" si="4"/>
        <v>35.400000000000006</v>
      </c>
      <c r="L42" s="60">
        <f t="shared" si="4"/>
        <v>759</v>
      </c>
      <c r="M42" s="60">
        <f t="shared" si="4"/>
        <v>1361</v>
      </c>
      <c r="N42" s="60">
        <f t="shared" si="4"/>
        <v>396</v>
      </c>
      <c r="O42" s="60">
        <f t="shared" si="4"/>
        <v>26647.499999999996</v>
      </c>
      <c r="P42" s="60">
        <f t="shared" si="4"/>
        <v>26713.499999999996</v>
      </c>
      <c r="Q42" s="60">
        <f t="shared" si="4"/>
        <v>26564.899999999998</v>
      </c>
      <c r="R42" s="60">
        <f>P42-Q42</f>
        <v>148.59999999999854</v>
      </c>
      <c r="S42" s="60">
        <f t="shared" ref="S42:AM42" si="5">SUM(S9:S39)</f>
        <v>31115.4</v>
      </c>
      <c r="T42" s="60">
        <f t="shared" si="5"/>
        <v>31252.100000000002</v>
      </c>
      <c r="U42" s="60">
        <f t="shared" si="5"/>
        <v>30957.1</v>
      </c>
      <c r="V42" s="60">
        <f t="shared" si="5"/>
        <v>295.00000000000011</v>
      </c>
      <c r="W42" s="60">
        <f t="shared" si="5"/>
        <v>63</v>
      </c>
      <c r="X42" s="60">
        <f t="shared" si="5"/>
        <v>310</v>
      </c>
      <c r="Y42" s="60">
        <f t="shared" si="5"/>
        <v>62</v>
      </c>
      <c r="Z42" s="61">
        <f t="shared" si="5"/>
        <v>335.64999999999992</v>
      </c>
      <c r="AA42" s="60">
        <f t="shared" si="5"/>
        <v>17.5</v>
      </c>
      <c r="AB42" s="62">
        <f t="shared" si="5"/>
        <v>344.07999999999987</v>
      </c>
      <c r="AC42" s="62"/>
      <c r="AD42" s="62"/>
      <c r="AE42" s="62"/>
      <c r="AF42" s="62"/>
      <c r="AG42" s="62"/>
      <c r="AH42" s="62"/>
      <c r="AI42" s="62"/>
      <c r="AJ42" s="62"/>
      <c r="AK42" s="62"/>
      <c r="AL42" s="62"/>
      <c r="AM42" s="62">
        <f t="shared" si="5"/>
        <v>0</v>
      </c>
    </row>
    <row r="43" spans="1:60" s="63" customFormat="1" x14ac:dyDescent="0.2">
      <c r="A43" s="59" t="s">
        <v>36</v>
      </c>
      <c r="B43" s="60">
        <f t="shared" ref="B43:Q43" si="6">AVERAGEA(B9:B39)</f>
        <v>24.841935483870966</v>
      </c>
      <c r="C43" s="60">
        <f t="shared" si="6"/>
        <v>33.400000000000006</v>
      </c>
      <c r="D43" s="60">
        <f t="shared" si="6"/>
        <v>15.564516129032262</v>
      </c>
      <c r="E43" s="60">
        <f>AVERAGEA(E10:E39)</f>
        <v>17.929999999999996</v>
      </c>
      <c r="F43" s="60">
        <f t="shared" si="6"/>
        <v>13.116129032258064</v>
      </c>
      <c r="G43" s="60">
        <f t="shared" si="6"/>
        <v>12.148387096774188</v>
      </c>
      <c r="H43" s="60">
        <f t="shared" si="6"/>
        <v>6.8419354838709667</v>
      </c>
      <c r="I43" s="60">
        <f t="shared" si="6"/>
        <v>8.935483870967742</v>
      </c>
      <c r="J43" s="60">
        <f t="shared" si="6"/>
        <v>5.0032258064516135</v>
      </c>
      <c r="K43" s="60">
        <f t="shared" si="6"/>
        <v>1.1419354838709679</v>
      </c>
      <c r="L43" s="60">
        <f t="shared" si="6"/>
        <v>24.483870967741936</v>
      </c>
      <c r="M43" s="60">
        <f t="shared" si="6"/>
        <v>43.903225806451616</v>
      </c>
      <c r="N43" s="60">
        <f t="shared" si="6"/>
        <v>12.774193548387096</v>
      </c>
      <c r="O43" s="60">
        <f t="shared" si="6"/>
        <v>859.5967741935483</v>
      </c>
      <c r="P43" s="60">
        <f t="shared" si="6"/>
        <v>861.72580645161281</v>
      </c>
      <c r="Q43" s="60">
        <f t="shared" si="6"/>
        <v>856.93225806451608</v>
      </c>
      <c r="R43" s="60">
        <f>P43-Q43</f>
        <v>4.7935483870967346</v>
      </c>
      <c r="S43" s="60">
        <f t="shared" ref="S43:AM43" si="7">AVERAGEA(S9:S39)</f>
        <v>1003.7225806451613</v>
      </c>
      <c r="T43" s="60">
        <f t="shared" si="7"/>
        <v>1008.1322580645162</v>
      </c>
      <c r="U43" s="60">
        <f t="shared" si="7"/>
        <v>998.61612903225807</v>
      </c>
      <c r="V43" s="60">
        <f t="shared" si="7"/>
        <v>9.5161290322580676</v>
      </c>
      <c r="W43" s="60">
        <f t="shared" si="7"/>
        <v>3</v>
      </c>
      <c r="X43" s="60">
        <f t="shared" si="7"/>
        <v>10</v>
      </c>
      <c r="Y43" s="60">
        <f t="shared" si="7"/>
        <v>2</v>
      </c>
      <c r="Z43" s="61">
        <f t="shared" si="7"/>
        <v>10.827419354838707</v>
      </c>
      <c r="AA43" s="60">
        <f t="shared" si="7"/>
        <v>0.56451612903225812</v>
      </c>
      <c r="AB43" s="60">
        <f t="shared" si="7"/>
        <v>11.099354838709674</v>
      </c>
      <c r="AC43" s="60"/>
      <c r="AD43" s="60"/>
      <c r="AE43" s="60"/>
      <c r="AF43" s="60"/>
      <c r="AG43" s="60"/>
      <c r="AH43" s="60"/>
      <c r="AI43" s="60"/>
      <c r="AJ43" s="60"/>
      <c r="AK43" s="60"/>
      <c r="AL43" s="60"/>
      <c r="AM43" s="60" t="e">
        <f t="shared" si="7"/>
        <v>#DIV/0!</v>
      </c>
    </row>
    <row r="44" spans="1:60" s="63" customFormat="1" x14ac:dyDescent="0.2">
      <c r="A44" s="59" t="s">
        <v>19</v>
      </c>
      <c r="B44" s="60">
        <f t="shared" ref="B44:Q44" si="8">MAXA(B9:B39)</f>
        <v>28.8</v>
      </c>
      <c r="C44" s="60">
        <f t="shared" si="8"/>
        <v>38</v>
      </c>
      <c r="D44" s="60">
        <f t="shared" si="8"/>
        <v>23.1</v>
      </c>
      <c r="E44" s="60">
        <f>MAXA(E10:E39)</f>
        <v>26.699999999999996</v>
      </c>
      <c r="F44" s="60">
        <f t="shared" si="8"/>
        <v>22</v>
      </c>
      <c r="G44" s="60">
        <f t="shared" si="8"/>
        <v>16.399999999999999</v>
      </c>
      <c r="H44" s="60">
        <f t="shared" si="8"/>
        <v>11.6</v>
      </c>
      <c r="I44" s="60">
        <f t="shared" si="8"/>
        <v>15.4</v>
      </c>
      <c r="J44" s="60">
        <f t="shared" si="8"/>
        <v>9.6</v>
      </c>
      <c r="K44" s="60">
        <f t="shared" si="8"/>
        <v>11.4</v>
      </c>
      <c r="L44" s="60">
        <f t="shared" si="8"/>
        <v>89</v>
      </c>
      <c r="M44" s="60">
        <f t="shared" si="8"/>
        <v>94</v>
      </c>
      <c r="N44" s="60">
        <f t="shared" si="8"/>
        <v>78</v>
      </c>
      <c r="O44" s="60">
        <f t="shared" si="8"/>
        <v>865.4</v>
      </c>
      <c r="P44" s="60">
        <f t="shared" si="8"/>
        <v>867.3</v>
      </c>
      <c r="Q44" s="60">
        <f t="shared" si="8"/>
        <v>860.2</v>
      </c>
      <c r="R44" s="60">
        <f>MAXA(R9:R39)</f>
        <v>7.6000000000000227</v>
      </c>
      <c r="S44" s="60">
        <f t="shared" ref="S44:AM44" si="9">MAXA(S9:S39)</f>
        <v>1014.8</v>
      </c>
      <c r="T44" s="60">
        <f t="shared" si="9"/>
        <v>1019.4</v>
      </c>
      <c r="U44" s="60">
        <f t="shared" si="9"/>
        <v>1006.2</v>
      </c>
      <c r="V44" s="60">
        <f t="shared" si="9"/>
        <v>15.399999999999977</v>
      </c>
      <c r="W44" s="60">
        <f t="shared" si="9"/>
        <v>8</v>
      </c>
      <c r="X44" s="60">
        <f t="shared" si="9"/>
        <v>10</v>
      </c>
      <c r="Y44" s="60">
        <f t="shared" si="9"/>
        <v>2</v>
      </c>
      <c r="Z44" s="61">
        <f t="shared" si="9"/>
        <v>12.5</v>
      </c>
      <c r="AA44" s="60">
        <f t="shared" si="9"/>
        <v>13.8</v>
      </c>
      <c r="AB44" s="60">
        <f t="shared" si="9"/>
        <v>14.77</v>
      </c>
      <c r="AC44" s="60"/>
      <c r="AD44" s="60"/>
      <c r="AE44" s="60"/>
      <c r="AF44" s="60"/>
      <c r="AG44" s="60"/>
      <c r="AH44" s="60"/>
      <c r="AI44" s="60"/>
      <c r="AJ44" s="60"/>
      <c r="AK44" s="60"/>
      <c r="AL44" s="60"/>
      <c r="AM44" s="60">
        <f t="shared" si="9"/>
        <v>0</v>
      </c>
    </row>
    <row r="45" spans="1:60" s="63" customFormat="1" x14ac:dyDescent="0.2">
      <c r="A45" s="59" t="s">
        <v>20</v>
      </c>
      <c r="B45" s="60">
        <f t="shared" ref="B45:Q45" si="10">MINA(B9:B39)</f>
        <v>8.1</v>
      </c>
      <c r="C45" s="60">
        <f t="shared" si="10"/>
        <v>17</v>
      </c>
      <c r="D45" s="60">
        <f t="shared" si="10"/>
        <v>2</v>
      </c>
      <c r="E45" s="60">
        <f>MINA(E10:E36)</f>
        <v>12.799999999999997</v>
      </c>
      <c r="F45" s="60">
        <f t="shared" si="10"/>
        <v>1.2</v>
      </c>
      <c r="G45" s="60">
        <f t="shared" si="10"/>
        <v>4.0999999999999996</v>
      </c>
      <c r="H45" s="60">
        <f t="shared" si="10"/>
        <v>3.6</v>
      </c>
      <c r="I45" s="60">
        <f t="shared" si="10"/>
        <v>4.9000000000000004</v>
      </c>
      <c r="J45" s="60">
        <f t="shared" si="10"/>
        <v>2.5</v>
      </c>
      <c r="K45" s="60">
        <f t="shared" si="10"/>
        <v>-6.4</v>
      </c>
      <c r="L45" s="60">
        <f t="shared" si="10"/>
        <v>13</v>
      </c>
      <c r="M45" s="60">
        <f t="shared" si="10"/>
        <v>25</v>
      </c>
      <c r="N45" s="60">
        <f t="shared" si="10"/>
        <v>5</v>
      </c>
      <c r="O45" s="60">
        <f t="shared" si="10"/>
        <v>855.7</v>
      </c>
      <c r="P45" s="60">
        <f t="shared" si="10"/>
        <v>857.6</v>
      </c>
      <c r="Q45" s="60">
        <f t="shared" si="10"/>
        <v>852.7</v>
      </c>
      <c r="R45" s="60">
        <f>MINA(R9:R36)</f>
        <v>1.5</v>
      </c>
      <c r="S45" s="60">
        <f t="shared" ref="S45:AM45" si="11">MINA(S9:S39)</f>
        <v>997.8</v>
      </c>
      <c r="T45" s="60">
        <f t="shared" si="11"/>
        <v>1002.8</v>
      </c>
      <c r="U45" s="60">
        <f t="shared" si="11"/>
        <v>992.3</v>
      </c>
      <c r="V45" s="60">
        <f>MINA(V9:V36)</f>
        <v>2.7999999999999545</v>
      </c>
      <c r="W45" s="60">
        <f t="shared" si="11"/>
        <v>1</v>
      </c>
      <c r="X45" s="60">
        <f t="shared" si="11"/>
        <v>10</v>
      </c>
      <c r="Y45" s="60">
        <f t="shared" si="11"/>
        <v>2</v>
      </c>
      <c r="Z45" s="61">
        <f t="shared" si="11"/>
        <v>5.0999999999999996</v>
      </c>
      <c r="AA45" s="60">
        <f t="shared" si="11"/>
        <v>0</v>
      </c>
      <c r="AB45" s="60">
        <f t="shared" si="11"/>
        <v>3.64</v>
      </c>
      <c r="AC45" s="60"/>
      <c r="AD45" s="60"/>
      <c r="AE45" s="60"/>
      <c r="AF45" s="60"/>
      <c r="AG45" s="60"/>
      <c r="AH45" s="60"/>
      <c r="AI45" s="60"/>
      <c r="AJ45" s="60"/>
      <c r="AK45" s="60"/>
      <c r="AL45" s="60"/>
      <c r="AM45" s="60">
        <f t="shared" si="11"/>
        <v>0</v>
      </c>
    </row>
    <row r="46" spans="1:60" x14ac:dyDescent="0.2">
      <c r="A46" s="2"/>
      <c r="B46" s="6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4">
        <f t="shared" ref="R46:R51" si="12">P46-Q46</f>
        <v>0</v>
      </c>
      <c r="S46" s="6"/>
      <c r="T46" s="6"/>
      <c r="U46" s="6"/>
      <c r="V46" s="6"/>
      <c r="W46" s="6"/>
      <c r="X46" s="6"/>
      <c r="Y46" s="6"/>
      <c r="Z46" s="18"/>
      <c r="AA46" s="6"/>
      <c r="AB46" s="10"/>
      <c r="AC46" s="10"/>
      <c r="AD46" s="10"/>
      <c r="AE46" s="10"/>
      <c r="AF46" s="10"/>
      <c r="AG46" s="10"/>
      <c r="AH46" s="10"/>
      <c r="AI46" s="10"/>
      <c r="AJ46" s="10"/>
      <c r="AK46" s="10"/>
      <c r="AL46" s="10"/>
      <c r="AM46" s="5"/>
    </row>
    <row r="47" spans="1:60" s="64" customFormat="1" x14ac:dyDescent="0.2">
      <c r="A47" s="156" t="s">
        <v>35</v>
      </c>
      <c r="B47" s="142">
        <f t="shared" ref="B47:L47" si="13">SUM(B9:B18)</f>
        <v>220.7</v>
      </c>
      <c r="C47" s="142">
        <f t="shared" si="13"/>
        <v>313</v>
      </c>
      <c r="D47" s="142">
        <f t="shared" si="13"/>
        <v>121.6</v>
      </c>
      <c r="E47" s="142">
        <f>SUM(E9:E18)</f>
        <v>191.4</v>
      </c>
      <c r="F47" s="142">
        <f t="shared" si="13"/>
        <v>101.5</v>
      </c>
      <c r="G47" s="142">
        <f t="shared" si="13"/>
        <v>106.1</v>
      </c>
      <c r="H47" s="142">
        <f t="shared" si="13"/>
        <v>64.099999999999994</v>
      </c>
      <c r="I47" s="142">
        <f t="shared" si="13"/>
        <v>87.800000000000011</v>
      </c>
      <c r="J47" s="142">
        <f t="shared" si="13"/>
        <v>44.5</v>
      </c>
      <c r="K47" s="142">
        <f t="shared" si="13"/>
        <v>10.3</v>
      </c>
      <c r="L47" s="142">
        <f t="shared" si="13"/>
        <v>306</v>
      </c>
      <c r="M47" s="142"/>
      <c r="N47" s="142">
        <f>SUM(N9:N18)</f>
        <v>161</v>
      </c>
      <c r="O47" s="142">
        <f>SUM(O9:O18)</f>
        <v>8606.2000000000007</v>
      </c>
      <c r="P47" s="142">
        <f>SUM(P9:P18)</f>
        <v>8626.4</v>
      </c>
      <c r="Q47" s="142">
        <f>SUM(Q9:Q18)</f>
        <v>8576</v>
      </c>
      <c r="R47" s="142">
        <f t="shared" si="12"/>
        <v>50.399999999999636</v>
      </c>
      <c r="S47" s="142">
        <f t="shared" ref="S47:AB47" si="14">SUM(S9:S18)</f>
        <v>10065</v>
      </c>
      <c r="T47" s="142">
        <f t="shared" si="14"/>
        <v>10111.6</v>
      </c>
      <c r="U47" s="142">
        <f t="shared" si="14"/>
        <v>10007</v>
      </c>
      <c r="V47" s="142">
        <f t="shared" si="14"/>
        <v>104.60000000000025</v>
      </c>
      <c r="W47" s="142">
        <f t="shared" si="14"/>
        <v>23</v>
      </c>
      <c r="X47" s="142">
        <f t="shared" si="14"/>
        <v>100</v>
      </c>
      <c r="Y47" s="142">
        <f t="shared" si="14"/>
        <v>20</v>
      </c>
      <c r="Z47" s="142">
        <f>SUM(Z9:Z18)</f>
        <v>103.69999999999999</v>
      </c>
      <c r="AA47" s="142">
        <f t="shared" si="14"/>
        <v>13.8</v>
      </c>
      <c r="AB47" s="142">
        <f t="shared" si="14"/>
        <v>95.96</v>
      </c>
      <c r="AC47" s="165"/>
      <c r="AD47" s="165"/>
      <c r="AE47" s="165"/>
      <c r="AF47" s="165"/>
      <c r="AG47" s="165"/>
      <c r="AH47" s="165"/>
      <c r="AI47" s="165"/>
      <c r="AJ47" s="165"/>
      <c r="AK47" s="165"/>
      <c r="AL47" s="165"/>
      <c r="AM47" s="166"/>
      <c r="AN47" s="167"/>
      <c r="AO47" s="167"/>
      <c r="AP47" s="167"/>
      <c r="AQ47" s="167"/>
      <c r="AR47" s="167"/>
      <c r="AS47" s="167"/>
      <c r="AT47" s="167"/>
      <c r="AU47" s="167"/>
      <c r="AV47" s="167"/>
      <c r="AW47" s="167"/>
      <c r="AX47" s="167"/>
      <c r="AY47" s="167"/>
      <c r="AZ47" s="167"/>
      <c r="BA47" s="167"/>
      <c r="BB47" s="167"/>
      <c r="BC47" s="167"/>
      <c r="BD47" s="167"/>
    </row>
    <row r="48" spans="1:60" s="64" customFormat="1" x14ac:dyDescent="0.2">
      <c r="A48" s="156" t="s">
        <v>32</v>
      </c>
      <c r="B48" s="142">
        <f t="shared" ref="B48:Q48" si="15">AVERAGEA(B9:B18)</f>
        <v>22.07</v>
      </c>
      <c r="C48" s="142">
        <f t="shared" si="15"/>
        <v>31.3</v>
      </c>
      <c r="D48" s="142">
        <f t="shared" si="15"/>
        <v>12.16</v>
      </c>
      <c r="E48" s="142">
        <f>AVERAGEA(E9:E18)</f>
        <v>19.14</v>
      </c>
      <c r="F48" s="142">
        <f t="shared" si="15"/>
        <v>10.15</v>
      </c>
      <c r="G48" s="142">
        <f t="shared" si="15"/>
        <v>10.61</v>
      </c>
      <c r="H48" s="142">
        <f t="shared" si="15"/>
        <v>6.4099999999999993</v>
      </c>
      <c r="I48" s="142">
        <f t="shared" si="15"/>
        <v>8.7800000000000011</v>
      </c>
      <c r="J48" s="142">
        <f t="shared" si="15"/>
        <v>4.45</v>
      </c>
      <c r="K48" s="142">
        <f t="shared" si="15"/>
        <v>1.03</v>
      </c>
      <c r="L48" s="142">
        <f t="shared" si="15"/>
        <v>30.6</v>
      </c>
      <c r="M48" s="142">
        <f t="shared" si="15"/>
        <v>53.8</v>
      </c>
      <c r="N48" s="142">
        <f t="shared" si="15"/>
        <v>16.100000000000001</v>
      </c>
      <c r="O48" s="142">
        <f t="shared" si="15"/>
        <v>860.62000000000012</v>
      </c>
      <c r="P48" s="142">
        <f t="shared" si="15"/>
        <v>862.64</v>
      </c>
      <c r="Q48" s="142">
        <f t="shared" si="15"/>
        <v>857.6</v>
      </c>
      <c r="R48" s="142">
        <f t="shared" si="12"/>
        <v>5.0399999999999636</v>
      </c>
      <c r="S48" s="142">
        <f t="shared" ref="S48:AB48" si="16">AVERAGEA(S9:S18)</f>
        <v>1006.5</v>
      </c>
      <c r="T48" s="142">
        <f t="shared" si="16"/>
        <v>1011.1600000000001</v>
      </c>
      <c r="U48" s="142">
        <f t="shared" si="16"/>
        <v>1000.7</v>
      </c>
      <c r="V48" s="142">
        <f t="shared" si="16"/>
        <v>10.460000000000026</v>
      </c>
      <c r="W48" s="142">
        <f t="shared" si="16"/>
        <v>3.8333333333333335</v>
      </c>
      <c r="X48" s="142">
        <f t="shared" si="16"/>
        <v>10</v>
      </c>
      <c r="Y48" s="142">
        <f t="shared" si="16"/>
        <v>2</v>
      </c>
      <c r="Z48" s="142">
        <f>AVERAGEA(Z9:Z18)</f>
        <v>10.37</v>
      </c>
      <c r="AA48" s="142">
        <f t="shared" si="16"/>
        <v>1.3800000000000001</v>
      </c>
      <c r="AB48" s="142">
        <f t="shared" si="16"/>
        <v>9.5960000000000001</v>
      </c>
      <c r="AC48" s="165"/>
      <c r="AD48" s="165"/>
      <c r="AE48" s="165"/>
      <c r="AF48" s="165"/>
      <c r="AG48" s="165"/>
      <c r="AH48" s="165"/>
      <c r="AI48" s="165"/>
      <c r="AJ48" s="165"/>
      <c r="AK48" s="165"/>
      <c r="AL48" s="165"/>
      <c r="AM48" s="166"/>
      <c r="AN48" s="167"/>
      <c r="AO48" s="167"/>
      <c r="AP48" s="167"/>
      <c r="AQ48" s="167"/>
      <c r="AR48" s="167"/>
      <c r="AS48" s="167"/>
      <c r="AT48" s="167"/>
      <c r="AU48" s="167"/>
      <c r="AV48" s="167"/>
      <c r="AW48" s="167"/>
      <c r="AX48" s="167"/>
      <c r="AY48" s="167"/>
      <c r="AZ48" s="167"/>
      <c r="BA48" s="167"/>
      <c r="BB48" s="167"/>
      <c r="BC48" s="167"/>
      <c r="BD48" s="167"/>
    </row>
    <row r="49" spans="1:56" s="64" customFormat="1" x14ac:dyDescent="0.2">
      <c r="A49" s="156" t="s">
        <v>19</v>
      </c>
      <c r="B49" s="142">
        <f t="shared" ref="B49:Q49" si="17">MAXA(B9:B18)</f>
        <v>28.7</v>
      </c>
      <c r="C49" s="142">
        <f t="shared" si="17"/>
        <v>37</v>
      </c>
      <c r="D49" s="142">
        <f t="shared" si="17"/>
        <v>23.1</v>
      </c>
      <c r="E49" s="142">
        <f>MAXA(E9:E18)</f>
        <v>26.699999999999996</v>
      </c>
      <c r="F49" s="142">
        <f t="shared" si="17"/>
        <v>21.5</v>
      </c>
      <c r="G49" s="142">
        <f t="shared" si="17"/>
        <v>14.6</v>
      </c>
      <c r="H49" s="142">
        <f t="shared" si="17"/>
        <v>8.5</v>
      </c>
      <c r="I49" s="142">
        <f t="shared" si="17"/>
        <v>14</v>
      </c>
      <c r="J49" s="142">
        <f t="shared" si="17"/>
        <v>6.5</v>
      </c>
      <c r="K49" s="142">
        <f t="shared" si="17"/>
        <v>11.4</v>
      </c>
      <c r="L49" s="142">
        <f t="shared" si="17"/>
        <v>89</v>
      </c>
      <c r="M49" s="142">
        <f t="shared" si="17"/>
        <v>94</v>
      </c>
      <c r="N49" s="142">
        <f t="shared" si="17"/>
        <v>78</v>
      </c>
      <c r="O49" s="142">
        <f t="shared" si="17"/>
        <v>865.4</v>
      </c>
      <c r="P49" s="142">
        <f t="shared" si="17"/>
        <v>867.3</v>
      </c>
      <c r="Q49" s="142">
        <f t="shared" si="17"/>
        <v>860.2</v>
      </c>
      <c r="R49" s="142">
        <f t="shared" si="12"/>
        <v>7.0999999999999091</v>
      </c>
      <c r="S49" s="142">
        <f t="shared" ref="S49:AB49" si="18">MAXA(S9:S18)</f>
        <v>1014.8</v>
      </c>
      <c r="T49" s="142">
        <f t="shared" si="18"/>
        <v>1019.4</v>
      </c>
      <c r="U49" s="142">
        <f t="shared" si="18"/>
        <v>1006.2</v>
      </c>
      <c r="V49" s="142">
        <f t="shared" si="18"/>
        <v>15.399999999999977</v>
      </c>
      <c r="W49" s="142">
        <f t="shared" si="18"/>
        <v>8</v>
      </c>
      <c r="X49" s="142">
        <f t="shared" si="18"/>
        <v>10</v>
      </c>
      <c r="Y49" s="142">
        <f t="shared" si="18"/>
        <v>2</v>
      </c>
      <c r="Z49" s="142">
        <f>MAXA(Z9:Z18)</f>
        <v>12</v>
      </c>
      <c r="AA49" s="142">
        <f t="shared" si="18"/>
        <v>13.8</v>
      </c>
      <c r="AB49" s="142">
        <f t="shared" si="18"/>
        <v>14.77</v>
      </c>
      <c r="AC49" s="165"/>
      <c r="AD49" s="165"/>
      <c r="AE49" s="165"/>
      <c r="AF49" s="165"/>
      <c r="AG49" s="165"/>
      <c r="AH49" s="165"/>
      <c r="AI49" s="165"/>
      <c r="AJ49" s="165"/>
      <c r="AK49" s="165"/>
      <c r="AL49" s="165"/>
      <c r="AM49" s="166"/>
      <c r="AN49" s="167"/>
      <c r="AO49" s="167"/>
      <c r="AP49" s="167"/>
      <c r="AQ49" s="167"/>
      <c r="AR49" s="167"/>
      <c r="AS49" s="167"/>
      <c r="AT49" s="167"/>
      <c r="AU49" s="167"/>
      <c r="AV49" s="167"/>
      <c r="AW49" s="167"/>
      <c r="AX49" s="167"/>
      <c r="AY49" s="167"/>
      <c r="AZ49" s="167"/>
      <c r="BA49" s="167"/>
      <c r="BB49" s="167"/>
      <c r="BC49" s="167"/>
      <c r="BD49" s="167"/>
    </row>
    <row r="50" spans="1:56" s="64" customFormat="1" x14ac:dyDescent="0.2">
      <c r="A50" s="156" t="s">
        <v>20</v>
      </c>
      <c r="B50" s="142">
        <f t="shared" ref="B50:Q50" si="19">MINA(B9:B18)</f>
        <v>8.1</v>
      </c>
      <c r="C50" s="142">
        <f t="shared" si="19"/>
        <v>17</v>
      </c>
      <c r="D50" s="142">
        <f t="shared" si="19"/>
        <v>2</v>
      </c>
      <c r="E50" s="142">
        <f>MINA(E9:E18)</f>
        <v>12.899999999999999</v>
      </c>
      <c r="F50" s="142">
        <f t="shared" si="19"/>
        <v>1.2</v>
      </c>
      <c r="G50" s="142">
        <f t="shared" si="19"/>
        <v>4.0999999999999996</v>
      </c>
      <c r="H50" s="142">
        <f t="shared" si="19"/>
        <v>5.0999999999999996</v>
      </c>
      <c r="I50" s="142">
        <f t="shared" si="19"/>
        <v>6.4</v>
      </c>
      <c r="J50" s="142">
        <f t="shared" si="19"/>
        <v>3.1</v>
      </c>
      <c r="K50" s="142">
        <f t="shared" si="19"/>
        <v>-2.2999999999999998</v>
      </c>
      <c r="L50" s="142">
        <f t="shared" si="19"/>
        <v>17</v>
      </c>
      <c r="M50" s="142">
        <f t="shared" si="19"/>
        <v>26</v>
      </c>
      <c r="N50" s="142">
        <f t="shared" si="19"/>
        <v>6</v>
      </c>
      <c r="O50" s="142">
        <f t="shared" si="19"/>
        <v>856.1</v>
      </c>
      <c r="P50" s="142">
        <f t="shared" si="19"/>
        <v>857.6</v>
      </c>
      <c r="Q50" s="142">
        <f t="shared" si="19"/>
        <v>853.8</v>
      </c>
      <c r="R50" s="142">
        <f t="shared" si="12"/>
        <v>3.8000000000000682</v>
      </c>
      <c r="S50" s="142">
        <f t="shared" ref="S50:AB50" si="20">MINA(S9:S18)</f>
        <v>1001.9</v>
      </c>
      <c r="T50" s="142">
        <f t="shared" si="20"/>
        <v>1005.7</v>
      </c>
      <c r="U50" s="142">
        <f t="shared" si="20"/>
        <v>996.3</v>
      </c>
      <c r="V50" s="142">
        <f t="shared" si="20"/>
        <v>6.7000000000000455</v>
      </c>
      <c r="W50" s="142">
        <f t="shared" si="20"/>
        <v>1</v>
      </c>
      <c r="X50" s="142">
        <f t="shared" si="20"/>
        <v>10</v>
      </c>
      <c r="Y50" s="142">
        <f t="shared" si="20"/>
        <v>2</v>
      </c>
      <c r="Z50" s="142">
        <f>MINA(Z9:Z18)</f>
        <v>5.0999999999999996</v>
      </c>
      <c r="AA50" s="142">
        <f t="shared" si="20"/>
        <v>0</v>
      </c>
      <c r="AB50" s="142">
        <f t="shared" si="20"/>
        <v>3.64</v>
      </c>
      <c r="AC50" s="165"/>
      <c r="AD50" s="165"/>
      <c r="AE50" s="165"/>
      <c r="AF50" s="165"/>
      <c r="AG50" s="165"/>
      <c r="AH50" s="165"/>
      <c r="AI50" s="165"/>
      <c r="AJ50" s="165"/>
      <c r="AK50" s="165"/>
      <c r="AL50" s="165"/>
      <c r="AM50" s="166"/>
      <c r="AN50" s="167"/>
      <c r="AO50" s="167"/>
      <c r="AP50" s="167"/>
      <c r="AQ50" s="167"/>
      <c r="AR50" s="167"/>
      <c r="AS50" s="167"/>
      <c r="AT50" s="167"/>
      <c r="AU50" s="167"/>
      <c r="AV50" s="167"/>
      <c r="AW50" s="167"/>
      <c r="AX50" s="167"/>
      <c r="AY50" s="167"/>
      <c r="AZ50" s="167"/>
      <c r="BA50" s="167"/>
      <c r="BB50" s="167"/>
      <c r="BC50" s="167"/>
      <c r="BD50" s="167"/>
    </row>
    <row r="51" spans="1:56" x14ac:dyDescent="0.2">
      <c r="A51" s="20"/>
      <c r="B51" s="6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4">
        <f t="shared" si="12"/>
        <v>0</v>
      </c>
      <c r="S51" s="6"/>
      <c r="T51" s="6"/>
      <c r="U51" s="6"/>
      <c r="V51" s="6"/>
      <c r="W51" s="6"/>
      <c r="X51" s="6"/>
      <c r="Y51" s="6"/>
      <c r="Z51" s="18"/>
      <c r="AA51" s="6"/>
      <c r="AB51" s="10"/>
      <c r="AC51" s="10"/>
      <c r="AD51" s="10"/>
      <c r="AE51" s="10"/>
      <c r="AF51" s="10"/>
      <c r="AG51" s="10"/>
      <c r="AH51" s="10"/>
      <c r="AI51" s="10"/>
      <c r="AJ51" s="10"/>
      <c r="AK51" s="10"/>
      <c r="AL51" s="10"/>
      <c r="AM51" s="5"/>
    </row>
    <row r="52" spans="1:56" s="68" customFormat="1" x14ac:dyDescent="0.2">
      <c r="A52" s="65" t="s">
        <v>31</v>
      </c>
      <c r="B52" s="66">
        <f t="shared" ref="B52:AB52" si="21">SUM(B19:B28)</f>
        <v>257.89999999999998</v>
      </c>
      <c r="C52" s="66">
        <f t="shared" si="21"/>
        <v>343.79999999999995</v>
      </c>
      <c r="D52" s="66">
        <f t="shared" si="21"/>
        <v>155.20000000000002</v>
      </c>
      <c r="E52" s="66">
        <f t="shared" si="21"/>
        <v>188.60000000000002</v>
      </c>
      <c r="F52" s="66">
        <f t="shared" si="21"/>
        <v>123.9</v>
      </c>
      <c r="G52" s="66">
        <f t="shared" si="21"/>
        <v>115</v>
      </c>
      <c r="H52" s="66">
        <f t="shared" si="21"/>
        <v>53.099999999999987</v>
      </c>
      <c r="I52" s="66">
        <f t="shared" si="21"/>
        <v>67.600000000000009</v>
      </c>
      <c r="J52" s="66">
        <f t="shared" si="21"/>
        <v>36.900000000000006</v>
      </c>
      <c r="K52" s="66">
        <f t="shared" si="21"/>
        <v>-21</v>
      </c>
      <c r="L52" s="66">
        <f t="shared" si="21"/>
        <v>168</v>
      </c>
      <c r="M52" s="66">
        <f t="shared" si="21"/>
        <v>325</v>
      </c>
      <c r="N52" s="66">
        <f t="shared" si="21"/>
        <v>78</v>
      </c>
      <c r="O52" s="66">
        <f t="shared" si="21"/>
        <v>8594</v>
      </c>
      <c r="P52" s="66">
        <f t="shared" si="21"/>
        <v>8617.2000000000007</v>
      </c>
      <c r="Q52" s="66">
        <f t="shared" si="21"/>
        <v>8564.9000000000015</v>
      </c>
      <c r="R52" s="66">
        <f t="shared" si="21"/>
        <v>52.299999999999955</v>
      </c>
      <c r="S52" s="66">
        <f t="shared" si="21"/>
        <v>10029.199999999999</v>
      </c>
      <c r="T52" s="66">
        <f t="shared" si="21"/>
        <v>10078.1</v>
      </c>
      <c r="U52" s="66">
        <f t="shared" si="21"/>
        <v>9976</v>
      </c>
      <c r="V52" s="66">
        <f t="shared" si="21"/>
        <v>102.09999999999991</v>
      </c>
      <c r="W52" s="66">
        <f t="shared" si="21"/>
        <v>11</v>
      </c>
      <c r="X52" s="66">
        <f t="shared" si="21"/>
        <v>100</v>
      </c>
      <c r="Y52" s="66">
        <f t="shared" si="21"/>
        <v>20</v>
      </c>
      <c r="Z52" s="66">
        <f>SUM(Z19:Z28)</f>
        <v>107.95000000000002</v>
      </c>
      <c r="AA52" s="66">
        <f t="shared" si="21"/>
        <v>0</v>
      </c>
      <c r="AB52" s="66">
        <f t="shared" si="21"/>
        <v>121.69999999999999</v>
      </c>
      <c r="AC52" s="82"/>
      <c r="AD52" s="82"/>
      <c r="AE52" s="82"/>
      <c r="AF52" s="82"/>
      <c r="AG52" s="82"/>
      <c r="AH52" s="82"/>
      <c r="AI52" s="82"/>
      <c r="AJ52" s="82"/>
      <c r="AK52" s="82"/>
      <c r="AL52" s="82"/>
      <c r="AM52" s="67"/>
    </row>
    <row r="53" spans="1:56" s="68" customFormat="1" x14ac:dyDescent="0.2">
      <c r="A53" s="65" t="s">
        <v>32</v>
      </c>
      <c r="B53" s="66">
        <f t="shared" ref="B53:AB53" si="22">AVERAGEA(B19:B28)</f>
        <v>25.79</v>
      </c>
      <c r="C53" s="66">
        <f t="shared" si="22"/>
        <v>34.379999999999995</v>
      </c>
      <c r="D53" s="66">
        <f t="shared" si="22"/>
        <v>15.520000000000001</v>
      </c>
      <c r="E53" s="66">
        <f t="shared" si="22"/>
        <v>18.860000000000003</v>
      </c>
      <c r="F53" s="66">
        <f t="shared" si="22"/>
        <v>12.39</v>
      </c>
      <c r="G53" s="66">
        <f t="shared" si="22"/>
        <v>11.5</v>
      </c>
      <c r="H53" s="66">
        <f t="shared" si="22"/>
        <v>5.3099999999999987</v>
      </c>
      <c r="I53" s="66">
        <f t="shared" si="22"/>
        <v>6.7600000000000007</v>
      </c>
      <c r="J53" s="66">
        <f t="shared" si="22"/>
        <v>3.6900000000000004</v>
      </c>
      <c r="K53" s="66">
        <f t="shared" si="22"/>
        <v>-2.1</v>
      </c>
      <c r="L53" s="66">
        <f t="shared" si="22"/>
        <v>16.8</v>
      </c>
      <c r="M53" s="66">
        <f t="shared" si="22"/>
        <v>32.5</v>
      </c>
      <c r="N53" s="66">
        <f t="shared" si="22"/>
        <v>7.8</v>
      </c>
      <c r="O53" s="66">
        <f t="shared" si="22"/>
        <v>859.4</v>
      </c>
      <c r="P53" s="66">
        <f t="shared" si="22"/>
        <v>861.72</v>
      </c>
      <c r="Q53" s="66">
        <f t="shared" si="22"/>
        <v>856.49000000000012</v>
      </c>
      <c r="R53" s="66">
        <f t="shared" si="22"/>
        <v>5.2299999999999951</v>
      </c>
      <c r="S53" s="66">
        <f t="shared" si="22"/>
        <v>1002.9199999999998</v>
      </c>
      <c r="T53" s="66">
        <f t="shared" si="22"/>
        <v>1007.8100000000001</v>
      </c>
      <c r="U53" s="66">
        <f t="shared" si="22"/>
        <v>997.6</v>
      </c>
      <c r="V53" s="66">
        <f t="shared" si="22"/>
        <v>10.20999999999999</v>
      </c>
      <c r="W53" s="66">
        <f t="shared" si="22"/>
        <v>1.8333333333333333</v>
      </c>
      <c r="X53" s="66">
        <f t="shared" si="22"/>
        <v>10</v>
      </c>
      <c r="Y53" s="66">
        <f t="shared" si="22"/>
        <v>2</v>
      </c>
      <c r="Z53" s="66">
        <f>AVERAGEA(Z19:Z28)</f>
        <v>10.795000000000002</v>
      </c>
      <c r="AA53" s="66">
        <f t="shared" si="22"/>
        <v>0</v>
      </c>
      <c r="AB53" s="66">
        <f t="shared" si="22"/>
        <v>12.169999999999998</v>
      </c>
      <c r="AC53" s="82"/>
      <c r="AD53" s="82"/>
      <c r="AE53" s="82"/>
      <c r="AF53" s="82"/>
      <c r="AG53" s="82"/>
      <c r="AH53" s="82"/>
      <c r="AI53" s="82"/>
      <c r="AJ53" s="82"/>
      <c r="AK53" s="82"/>
      <c r="AL53" s="82"/>
      <c r="AM53" s="67"/>
    </row>
    <row r="54" spans="1:56" s="68" customFormat="1" x14ac:dyDescent="0.2">
      <c r="A54" s="65" t="s">
        <v>19</v>
      </c>
      <c r="B54" s="66">
        <f t="shared" ref="B54:AB54" si="23">MAXA(B19:B28)</f>
        <v>27.2</v>
      </c>
      <c r="C54" s="66">
        <f t="shared" si="23"/>
        <v>36.200000000000003</v>
      </c>
      <c r="D54" s="66">
        <f t="shared" si="23"/>
        <v>19.3</v>
      </c>
      <c r="E54" s="66">
        <f t="shared" si="23"/>
        <v>21.5</v>
      </c>
      <c r="F54" s="66">
        <f t="shared" si="23"/>
        <v>16.2</v>
      </c>
      <c r="G54" s="66">
        <f t="shared" si="23"/>
        <v>12.5</v>
      </c>
      <c r="H54" s="66">
        <f t="shared" si="23"/>
        <v>6.3</v>
      </c>
      <c r="I54" s="66">
        <f t="shared" si="23"/>
        <v>8</v>
      </c>
      <c r="J54" s="66">
        <f t="shared" si="23"/>
        <v>4.7</v>
      </c>
      <c r="K54" s="66">
        <f t="shared" si="23"/>
        <v>0.3</v>
      </c>
      <c r="L54" s="66">
        <f t="shared" si="23"/>
        <v>21</v>
      </c>
      <c r="M54" s="66">
        <f>MAXA(M19:M28)</f>
        <v>37</v>
      </c>
      <c r="N54" s="66">
        <f t="shared" si="23"/>
        <v>11</v>
      </c>
      <c r="O54" s="66">
        <f t="shared" si="23"/>
        <v>861.4</v>
      </c>
      <c r="P54" s="66">
        <f t="shared" si="23"/>
        <v>863.9</v>
      </c>
      <c r="Q54" s="66">
        <f t="shared" si="23"/>
        <v>858.6</v>
      </c>
      <c r="R54" s="66">
        <f t="shared" si="23"/>
        <v>6.5</v>
      </c>
      <c r="S54" s="66">
        <f t="shared" si="23"/>
        <v>1006.9</v>
      </c>
      <c r="T54" s="66">
        <f t="shared" si="23"/>
        <v>1010.5</v>
      </c>
      <c r="U54" s="66">
        <f t="shared" si="23"/>
        <v>1000.6</v>
      </c>
      <c r="V54" s="66">
        <f t="shared" si="23"/>
        <v>12.099999999999909</v>
      </c>
      <c r="W54" s="66">
        <f t="shared" si="23"/>
        <v>3</v>
      </c>
      <c r="X54" s="66">
        <f t="shared" si="23"/>
        <v>10</v>
      </c>
      <c r="Y54" s="66">
        <f t="shared" si="23"/>
        <v>2</v>
      </c>
      <c r="Z54" s="66">
        <f>MAXA(Z19:Z28)</f>
        <v>12.2</v>
      </c>
      <c r="AA54" s="66">
        <f t="shared" si="23"/>
        <v>0</v>
      </c>
      <c r="AB54" s="66">
        <f t="shared" si="23"/>
        <v>14.42</v>
      </c>
      <c r="AC54" s="82"/>
      <c r="AD54" s="82"/>
      <c r="AE54" s="82"/>
      <c r="AF54" s="82"/>
      <c r="AG54" s="82"/>
      <c r="AH54" s="82"/>
      <c r="AI54" s="82"/>
      <c r="AJ54" s="82"/>
      <c r="AK54" s="82"/>
      <c r="AL54" s="82"/>
      <c r="AM54" s="67"/>
    </row>
    <row r="55" spans="1:56" s="68" customFormat="1" x14ac:dyDescent="0.2">
      <c r="A55" s="65" t="s">
        <v>20</v>
      </c>
      <c r="B55" s="66">
        <f t="shared" ref="B55:AB55" si="24">MINA(B19:B28)</f>
        <v>24.3</v>
      </c>
      <c r="C55" s="66">
        <f t="shared" si="24"/>
        <v>33</v>
      </c>
      <c r="D55" s="66">
        <f t="shared" si="24"/>
        <v>12</v>
      </c>
      <c r="E55" s="66">
        <f t="shared" si="24"/>
        <v>13.8</v>
      </c>
      <c r="F55" s="66">
        <f t="shared" si="24"/>
        <v>8.8000000000000007</v>
      </c>
      <c r="G55" s="66">
        <f t="shared" si="24"/>
        <v>9.6</v>
      </c>
      <c r="H55" s="66">
        <f t="shared" si="24"/>
        <v>3.6</v>
      </c>
      <c r="I55" s="66">
        <f t="shared" si="24"/>
        <v>4.9000000000000004</v>
      </c>
      <c r="J55" s="66">
        <f t="shared" si="24"/>
        <v>2.5</v>
      </c>
      <c r="K55" s="66">
        <f t="shared" si="24"/>
        <v>-6.4</v>
      </c>
      <c r="L55" s="66">
        <f t="shared" si="24"/>
        <v>13</v>
      </c>
      <c r="M55" s="66">
        <f t="shared" si="24"/>
        <v>25</v>
      </c>
      <c r="N55" s="66">
        <f t="shared" si="24"/>
        <v>5</v>
      </c>
      <c r="O55" s="66">
        <f t="shared" si="24"/>
        <v>856.7</v>
      </c>
      <c r="P55" s="66">
        <f t="shared" si="24"/>
        <v>858.8</v>
      </c>
      <c r="Q55" s="66">
        <f t="shared" si="24"/>
        <v>854.4</v>
      </c>
      <c r="R55" s="66">
        <f t="shared" si="24"/>
        <v>4.2000000000000455</v>
      </c>
      <c r="S55" s="66">
        <f t="shared" si="24"/>
        <v>999.2</v>
      </c>
      <c r="T55" s="66">
        <f t="shared" si="24"/>
        <v>1003.1</v>
      </c>
      <c r="U55" s="66">
        <f t="shared" si="24"/>
        <v>995.2</v>
      </c>
      <c r="V55" s="66">
        <f t="shared" si="24"/>
        <v>7.1000000000000227</v>
      </c>
      <c r="W55" s="66">
        <f t="shared" si="24"/>
        <v>1</v>
      </c>
      <c r="X55" s="66">
        <f t="shared" si="24"/>
        <v>10</v>
      </c>
      <c r="Y55" s="66">
        <f t="shared" si="24"/>
        <v>2</v>
      </c>
      <c r="Z55" s="66">
        <f>MINA(Z19:Z28)</f>
        <v>6.3</v>
      </c>
      <c r="AA55" s="66">
        <f t="shared" si="24"/>
        <v>0</v>
      </c>
      <c r="AB55" s="66">
        <f t="shared" si="24"/>
        <v>9.35</v>
      </c>
      <c r="AC55" s="82"/>
      <c r="AD55" s="82"/>
      <c r="AE55" s="82"/>
      <c r="AF55" s="82"/>
      <c r="AG55" s="82"/>
      <c r="AH55" s="82"/>
      <c r="AI55" s="82"/>
      <c r="AJ55" s="82"/>
      <c r="AK55" s="82"/>
      <c r="AL55" s="82"/>
      <c r="AM55" s="67"/>
    </row>
    <row r="56" spans="1:56" x14ac:dyDescent="0.2">
      <c r="A56" s="20"/>
      <c r="B56" s="6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11"/>
      <c r="AA56" s="6"/>
      <c r="AB56" s="9"/>
      <c r="AC56" s="9"/>
      <c r="AD56" s="9"/>
      <c r="AE56" s="9"/>
      <c r="AF56" s="9"/>
      <c r="AG56" s="9"/>
      <c r="AH56" s="9"/>
      <c r="AI56" s="9"/>
      <c r="AJ56" s="9"/>
      <c r="AK56" s="9"/>
      <c r="AL56" s="9"/>
      <c r="AM56" s="5"/>
    </row>
    <row r="57" spans="1:56" s="71" customFormat="1" x14ac:dyDescent="0.2">
      <c r="A57" s="72" t="s">
        <v>31</v>
      </c>
      <c r="B57" s="69">
        <f t="shared" ref="B57:AB57" si="25">SUM(B29:B39)</f>
        <v>291.49999999999994</v>
      </c>
      <c r="C57" s="69">
        <f t="shared" si="25"/>
        <v>378.59999999999997</v>
      </c>
      <c r="D57" s="69">
        <f t="shared" si="25"/>
        <v>205.7</v>
      </c>
      <c r="E57" s="69">
        <f t="shared" si="25"/>
        <v>172.89999999999998</v>
      </c>
      <c r="F57" s="69">
        <f t="shared" si="25"/>
        <v>181.20000000000002</v>
      </c>
      <c r="G57" s="69">
        <f t="shared" si="25"/>
        <v>155.5</v>
      </c>
      <c r="H57" s="69">
        <f t="shared" si="25"/>
        <v>94.9</v>
      </c>
      <c r="I57" s="69">
        <f t="shared" si="25"/>
        <v>121.6</v>
      </c>
      <c r="J57" s="69">
        <f t="shared" si="25"/>
        <v>73.7</v>
      </c>
      <c r="K57" s="69">
        <f t="shared" si="25"/>
        <v>46.1</v>
      </c>
      <c r="L57" s="69">
        <f t="shared" si="25"/>
        <v>285</v>
      </c>
      <c r="M57" s="69">
        <f t="shared" si="25"/>
        <v>498</v>
      </c>
      <c r="N57" s="69">
        <f t="shared" si="25"/>
        <v>157</v>
      </c>
      <c r="O57" s="69">
        <f t="shared" si="25"/>
        <v>9447.3000000000011</v>
      </c>
      <c r="P57" s="69">
        <f t="shared" si="25"/>
        <v>9469.9000000000015</v>
      </c>
      <c r="Q57" s="69">
        <f t="shared" si="25"/>
        <v>9424.0000000000018</v>
      </c>
      <c r="R57" s="69">
        <f t="shared" si="25"/>
        <v>45.900000000000205</v>
      </c>
      <c r="S57" s="69">
        <f t="shared" si="25"/>
        <v>11021.199999999999</v>
      </c>
      <c r="T57" s="69">
        <f t="shared" si="25"/>
        <v>11062.399999999998</v>
      </c>
      <c r="U57" s="69">
        <f t="shared" si="25"/>
        <v>10974.1</v>
      </c>
      <c r="V57" s="69">
        <f t="shared" si="25"/>
        <v>88.299999999999955</v>
      </c>
      <c r="W57" s="69">
        <f t="shared" si="25"/>
        <v>29</v>
      </c>
      <c r="X57" s="69">
        <f t="shared" si="25"/>
        <v>110</v>
      </c>
      <c r="Y57" s="69">
        <f t="shared" si="25"/>
        <v>22</v>
      </c>
      <c r="Z57" s="69">
        <f>SUM(Z29:Z39)</f>
        <v>124</v>
      </c>
      <c r="AA57" s="69">
        <f t="shared" si="25"/>
        <v>3.6999999999999997</v>
      </c>
      <c r="AB57" s="69">
        <f t="shared" si="25"/>
        <v>126.42</v>
      </c>
      <c r="AC57" s="83"/>
      <c r="AD57" s="83"/>
      <c r="AE57" s="83"/>
      <c r="AF57" s="83"/>
      <c r="AG57" s="83"/>
      <c r="AH57" s="83"/>
      <c r="AI57" s="83"/>
      <c r="AJ57" s="83"/>
      <c r="AK57" s="83"/>
      <c r="AL57" s="83"/>
      <c r="AM57" s="70"/>
    </row>
    <row r="58" spans="1:56" s="71" customFormat="1" x14ac:dyDescent="0.2">
      <c r="A58" s="72" t="s">
        <v>32</v>
      </c>
      <c r="B58" s="69">
        <f t="shared" ref="B58:AB58" si="26">AVERAGEA(B29:B39)</f>
        <v>26.499999999999996</v>
      </c>
      <c r="C58" s="69">
        <f t="shared" si="26"/>
        <v>34.418181818181814</v>
      </c>
      <c r="D58" s="69">
        <f t="shared" si="26"/>
        <v>18.7</v>
      </c>
      <c r="E58" s="69">
        <f t="shared" si="26"/>
        <v>15.718181818181817</v>
      </c>
      <c r="F58" s="69">
        <f t="shared" si="26"/>
        <v>16.472727272727273</v>
      </c>
      <c r="G58" s="69">
        <f t="shared" si="26"/>
        <v>14.136363636363637</v>
      </c>
      <c r="H58" s="69">
        <f t="shared" si="26"/>
        <v>8.627272727272727</v>
      </c>
      <c r="I58" s="69">
        <f t="shared" si="26"/>
        <v>11.054545454545455</v>
      </c>
      <c r="J58" s="69">
        <f t="shared" si="26"/>
        <v>6.7</v>
      </c>
      <c r="K58" s="69">
        <f t="shared" si="26"/>
        <v>4.1909090909090914</v>
      </c>
      <c r="L58" s="69">
        <f t="shared" si="26"/>
        <v>25.90909090909091</v>
      </c>
      <c r="M58" s="69">
        <f t="shared" si="26"/>
        <v>45.272727272727273</v>
      </c>
      <c r="N58" s="69">
        <f t="shared" si="26"/>
        <v>14.272727272727273</v>
      </c>
      <c r="O58" s="69">
        <f t="shared" si="26"/>
        <v>858.84545454545469</v>
      </c>
      <c r="P58" s="69">
        <f t="shared" si="26"/>
        <v>860.90000000000009</v>
      </c>
      <c r="Q58" s="69">
        <f t="shared" si="26"/>
        <v>856.72727272727286</v>
      </c>
      <c r="R58" s="69">
        <f t="shared" si="26"/>
        <v>4.1727272727272915</v>
      </c>
      <c r="S58" s="69">
        <f t="shared" si="26"/>
        <v>1001.9272727272727</v>
      </c>
      <c r="T58" s="69">
        <f t="shared" si="26"/>
        <v>1005.6727272727271</v>
      </c>
      <c r="U58" s="69">
        <f t="shared" si="26"/>
        <v>997.64545454545453</v>
      </c>
      <c r="V58" s="69">
        <f t="shared" si="26"/>
        <v>8.0272727272727238</v>
      </c>
      <c r="W58" s="69">
        <f t="shared" si="26"/>
        <v>3.2222222222222223</v>
      </c>
      <c r="X58" s="69">
        <f t="shared" si="26"/>
        <v>10</v>
      </c>
      <c r="Y58" s="69">
        <f t="shared" si="26"/>
        <v>2</v>
      </c>
      <c r="Z58" s="69">
        <f>AVERAGEA(Z29:Z39)</f>
        <v>11.272727272727273</v>
      </c>
      <c r="AA58" s="69">
        <f t="shared" si="26"/>
        <v>0.33636363636363636</v>
      </c>
      <c r="AB58" s="69">
        <f t="shared" si="26"/>
        <v>11.492727272727272</v>
      </c>
      <c r="AC58" s="83"/>
      <c r="AD58" s="83"/>
      <c r="AE58" s="83"/>
      <c r="AF58" s="83"/>
      <c r="AG58" s="83"/>
      <c r="AH58" s="83"/>
      <c r="AI58" s="83"/>
      <c r="AJ58" s="83"/>
      <c r="AK58" s="83"/>
      <c r="AL58" s="83"/>
      <c r="AM58" s="70"/>
    </row>
    <row r="59" spans="1:56" s="71" customFormat="1" x14ac:dyDescent="0.2">
      <c r="A59" s="72" t="s">
        <v>19</v>
      </c>
      <c r="B59" s="69">
        <f t="shared" ref="B59:AB59" si="27">MAXA(B29:B39)</f>
        <v>28.8</v>
      </c>
      <c r="C59" s="69">
        <f t="shared" si="27"/>
        <v>38</v>
      </c>
      <c r="D59" s="69">
        <f t="shared" si="27"/>
        <v>23</v>
      </c>
      <c r="E59" s="69">
        <f t="shared" si="27"/>
        <v>21.2</v>
      </c>
      <c r="F59" s="69">
        <f t="shared" si="27"/>
        <v>22</v>
      </c>
      <c r="G59" s="69">
        <f t="shared" si="27"/>
        <v>16.399999999999999</v>
      </c>
      <c r="H59" s="69">
        <f t="shared" si="27"/>
        <v>11.6</v>
      </c>
      <c r="I59" s="69">
        <f t="shared" si="27"/>
        <v>15.4</v>
      </c>
      <c r="J59" s="69">
        <f t="shared" si="27"/>
        <v>9.6</v>
      </c>
      <c r="K59" s="69">
        <f t="shared" si="27"/>
        <v>9</v>
      </c>
      <c r="L59" s="69">
        <f t="shared" si="27"/>
        <v>35</v>
      </c>
      <c r="M59" s="69">
        <f t="shared" si="27"/>
        <v>69</v>
      </c>
      <c r="N59" s="69">
        <f t="shared" si="27"/>
        <v>27</v>
      </c>
      <c r="O59" s="69">
        <f t="shared" si="27"/>
        <v>861.1</v>
      </c>
      <c r="P59" s="69">
        <f t="shared" si="27"/>
        <v>863.7</v>
      </c>
      <c r="Q59" s="69">
        <f t="shared" si="27"/>
        <v>858.8</v>
      </c>
      <c r="R59" s="69">
        <f t="shared" si="27"/>
        <v>5.8999999999999773</v>
      </c>
      <c r="S59" s="69">
        <f t="shared" si="27"/>
        <v>1004.5</v>
      </c>
      <c r="T59" s="69">
        <f t="shared" si="27"/>
        <v>1008.5</v>
      </c>
      <c r="U59" s="69">
        <f t="shared" si="27"/>
        <v>1001.8</v>
      </c>
      <c r="V59" s="69">
        <f t="shared" si="27"/>
        <v>12.299999999999955</v>
      </c>
      <c r="W59" s="69">
        <f t="shared" si="27"/>
        <v>8</v>
      </c>
      <c r="X59" s="69">
        <f t="shared" si="27"/>
        <v>10</v>
      </c>
      <c r="Y59" s="69">
        <f t="shared" si="27"/>
        <v>2</v>
      </c>
      <c r="Z59" s="69">
        <f>MAXA(Z29:Z39)</f>
        <v>12.5</v>
      </c>
      <c r="AA59" s="69">
        <f t="shared" si="27"/>
        <v>3.3</v>
      </c>
      <c r="AB59" s="69">
        <f t="shared" si="27"/>
        <v>13.51</v>
      </c>
      <c r="AC59" s="83"/>
      <c r="AD59" s="83"/>
      <c r="AE59" s="83"/>
      <c r="AF59" s="83"/>
      <c r="AG59" s="83"/>
      <c r="AH59" s="83"/>
      <c r="AI59" s="83"/>
      <c r="AJ59" s="83"/>
      <c r="AK59" s="83"/>
      <c r="AL59" s="83"/>
      <c r="AM59" s="70"/>
    </row>
    <row r="60" spans="1:56" s="71" customFormat="1" x14ac:dyDescent="0.2">
      <c r="A60" s="72" t="s">
        <v>20</v>
      </c>
      <c r="B60" s="69">
        <f t="shared" ref="B60:AB60" si="28">MINA(B29:B39)</f>
        <v>25.2</v>
      </c>
      <c r="C60" s="69">
        <f t="shared" si="28"/>
        <v>31.9</v>
      </c>
      <c r="D60" s="69">
        <f t="shared" si="28"/>
        <v>15.6</v>
      </c>
      <c r="E60" s="69">
        <f t="shared" si="28"/>
        <v>8.8999999999999986</v>
      </c>
      <c r="F60" s="69">
        <f t="shared" si="28"/>
        <v>13.5</v>
      </c>
      <c r="G60" s="69">
        <f t="shared" si="28"/>
        <v>11.9</v>
      </c>
      <c r="H60" s="69">
        <f t="shared" si="28"/>
        <v>5.2</v>
      </c>
      <c r="I60" s="69">
        <f t="shared" si="28"/>
        <v>6.8</v>
      </c>
      <c r="J60" s="69">
        <f t="shared" si="28"/>
        <v>3.2</v>
      </c>
      <c r="K60" s="69">
        <f t="shared" si="28"/>
        <v>-2.1</v>
      </c>
      <c r="L60" s="69">
        <f t="shared" si="28"/>
        <v>15</v>
      </c>
      <c r="M60" s="69">
        <f t="shared" si="28"/>
        <v>28</v>
      </c>
      <c r="N60" s="69">
        <f t="shared" si="28"/>
        <v>7</v>
      </c>
      <c r="O60" s="69">
        <f t="shared" si="28"/>
        <v>855.7</v>
      </c>
      <c r="P60" s="69">
        <f t="shared" si="28"/>
        <v>858.6</v>
      </c>
      <c r="Q60" s="69">
        <f t="shared" si="28"/>
        <v>852.7</v>
      </c>
      <c r="R60" s="69">
        <f t="shared" si="28"/>
        <v>1.5</v>
      </c>
      <c r="S60" s="69">
        <f t="shared" si="28"/>
        <v>997.8</v>
      </c>
      <c r="T60" s="69">
        <f t="shared" si="28"/>
        <v>1002.8</v>
      </c>
      <c r="U60" s="69">
        <f t="shared" si="28"/>
        <v>992.3</v>
      </c>
      <c r="V60" s="69">
        <f t="shared" si="28"/>
        <v>2.7000000000000455</v>
      </c>
      <c r="W60" s="69">
        <f t="shared" si="28"/>
        <v>1</v>
      </c>
      <c r="X60" s="69">
        <f t="shared" si="28"/>
        <v>10</v>
      </c>
      <c r="Y60" s="69">
        <f t="shared" si="28"/>
        <v>2</v>
      </c>
      <c r="Z60" s="69">
        <f>MINA(Z29:Z39)</f>
        <v>5.8</v>
      </c>
      <c r="AA60" s="69">
        <f t="shared" si="28"/>
        <v>0</v>
      </c>
      <c r="AB60" s="69">
        <f t="shared" si="28"/>
        <v>8.02</v>
      </c>
      <c r="AC60" s="83"/>
      <c r="AD60" s="83"/>
      <c r="AE60" s="83"/>
      <c r="AF60" s="83"/>
      <c r="AG60" s="83"/>
      <c r="AH60" s="83"/>
      <c r="AI60" s="83"/>
      <c r="AJ60" s="83"/>
      <c r="AK60" s="83"/>
      <c r="AL60" s="83"/>
      <c r="AM60" s="70"/>
    </row>
    <row r="61" spans="1:56" x14ac:dyDescent="0.2">
      <c r="Z61" s="19"/>
    </row>
    <row r="62" spans="1:56" x14ac:dyDescent="0.2">
      <c r="Z62" s="19"/>
    </row>
    <row r="63" spans="1:56" x14ac:dyDescent="0.2">
      <c r="A63" s="304" t="s">
        <v>78</v>
      </c>
      <c r="B63" s="304"/>
      <c r="C63" s="304"/>
      <c r="D63" s="304"/>
      <c r="E63" s="304"/>
      <c r="F63" s="304"/>
      <c r="G63" s="49">
        <v>44.3</v>
      </c>
      <c r="H63" s="1" t="s">
        <v>48</v>
      </c>
    </row>
    <row r="66" spans="1:5" x14ac:dyDescent="0.2">
      <c r="A66" s="63"/>
      <c r="B66" s="314" t="s">
        <v>44</v>
      </c>
      <c r="C66" s="314"/>
      <c r="D66" s="314"/>
      <c r="E66" s="314"/>
    </row>
    <row r="68" spans="1:5" x14ac:dyDescent="0.2">
      <c r="A68" s="64"/>
      <c r="B68" s="314" t="s">
        <v>45</v>
      </c>
      <c r="C68" s="314"/>
      <c r="D68" s="314"/>
      <c r="E68" s="314"/>
    </row>
    <row r="70" spans="1:5" x14ac:dyDescent="0.2">
      <c r="A70" s="68"/>
      <c r="B70" s="314" t="s">
        <v>46</v>
      </c>
      <c r="C70" s="314"/>
      <c r="D70" s="314"/>
      <c r="E70" s="314"/>
    </row>
    <row r="72" spans="1:5" x14ac:dyDescent="0.2">
      <c r="A72" s="71"/>
      <c r="B72" s="314" t="s">
        <v>47</v>
      </c>
      <c r="C72" s="314"/>
      <c r="D72" s="314"/>
      <c r="E72" s="314"/>
    </row>
  </sheetData>
  <mergeCells count="15">
    <mergeCell ref="B68:E68"/>
    <mergeCell ref="B70:E70"/>
    <mergeCell ref="B72:E72"/>
    <mergeCell ref="AC6:AK6"/>
    <mergeCell ref="AY7:AZ7"/>
    <mergeCell ref="BC7:BD7"/>
    <mergeCell ref="A63:F63"/>
    <mergeCell ref="B66:E66"/>
    <mergeCell ref="A1:BA1"/>
    <mergeCell ref="A2:BA2"/>
    <mergeCell ref="A3:BA3"/>
    <mergeCell ref="A4:BA4"/>
    <mergeCell ref="D5:I5"/>
    <mergeCell ref="AC5:AL5"/>
    <mergeCell ref="BA7:BB7"/>
  </mergeCells>
  <printOptions horizontalCentered="1"/>
  <pageMargins left="0.19685039370078741" right="0.19685039370078741" top="0.19685039370078741" bottom="0.19685039370078741" header="0" footer="0"/>
  <pageSetup scale="55" orientation="landscape" horizontalDpi="120" verticalDpi="144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Vertical="1" syncRef="A8" transitionEvaluation="1" codeName="Hoja6"/>
  <dimension ref="A1:BH72"/>
  <sheetViews>
    <sheetView topLeftCell="A4" zoomScale="106" zoomScaleNormal="106" workbookViewId="0">
      <pane ySplit="4" topLeftCell="A8" activePane="bottomLeft" state="frozen"/>
      <selection activeCell="A4" sqref="A4"/>
      <selection pane="bottomLeft" activeCell="E11" sqref="E11"/>
    </sheetView>
  </sheetViews>
  <sheetFormatPr baseColWidth="10" defaultColWidth="9.625" defaultRowHeight="12.75" x14ac:dyDescent="0.2"/>
  <cols>
    <col min="1" max="1" width="6.625" style="1" customWidth="1"/>
    <col min="2" max="2" width="7.875" style="19" customWidth="1"/>
    <col min="3" max="3" width="6.625" style="1" bestFit="1" customWidth="1"/>
    <col min="4" max="4" width="6.75" style="1" customWidth="1"/>
    <col min="5" max="5" width="7.625" style="1" customWidth="1"/>
    <col min="6" max="6" width="7.5" style="1" customWidth="1"/>
    <col min="7" max="7" width="7.625" style="1" customWidth="1"/>
    <col min="8" max="8" width="7.875" style="1" customWidth="1"/>
    <col min="9" max="9" width="7.625" style="1" customWidth="1"/>
    <col min="10" max="10" width="8.125" style="1" customWidth="1"/>
    <col min="11" max="11" width="7.75" style="1" customWidth="1"/>
    <col min="12" max="13" width="8.125" style="1" customWidth="1"/>
    <col min="14" max="14" width="7.75" style="1" customWidth="1"/>
    <col min="15" max="17" width="8.25" style="1" bestFit="1" customWidth="1"/>
    <col min="18" max="18" width="6.75" style="1" customWidth="1"/>
    <col min="19" max="21" width="8.25" style="1" bestFit="1" customWidth="1"/>
    <col min="22" max="22" width="6.875" style="1" customWidth="1"/>
    <col min="23" max="23" width="5.625" style="1" customWidth="1"/>
    <col min="24" max="24" width="6.375" style="1" customWidth="1"/>
    <col min="25" max="25" width="5.75" style="1" customWidth="1"/>
    <col min="26" max="26" width="9.125" style="1" customWidth="1"/>
    <col min="27" max="27" width="6" style="1" customWidth="1"/>
    <col min="28" max="28" width="7.5" style="1" customWidth="1"/>
    <col min="29" max="38" width="6.625" style="1" customWidth="1"/>
    <col min="39" max="39" width="14.375" style="1" bestFit="1" customWidth="1"/>
    <col min="40" max="40" width="5.25" style="1" customWidth="1"/>
    <col min="41" max="41" width="6.375" style="1" customWidth="1"/>
    <col min="42" max="42" width="10.125" style="1" customWidth="1"/>
    <col min="43" max="43" width="7.5" style="1" customWidth="1"/>
    <col min="44" max="44" width="6.125" style="1" customWidth="1"/>
    <col min="45" max="45" width="8.625" style="1" customWidth="1"/>
    <col min="46" max="46" width="5.75" style="1" customWidth="1"/>
    <col min="47" max="47" width="9.375" style="1" customWidth="1"/>
    <col min="48" max="48" width="6.125" style="1" customWidth="1"/>
    <col min="49" max="49" width="9.125" style="1" customWidth="1"/>
    <col min="50" max="50" width="5" style="1" customWidth="1"/>
    <col min="51" max="51" width="5.125" style="1" customWidth="1"/>
    <col min="52" max="52" width="3.125" style="1" customWidth="1"/>
    <col min="53" max="53" width="5" style="1" customWidth="1"/>
    <col min="54" max="54" width="10.75" style="1" bestFit="1" customWidth="1"/>
    <col min="55" max="55" width="9.625" style="1"/>
    <col min="56" max="56" width="5.875" style="1" customWidth="1"/>
    <col min="57" max="16384" width="9.625" style="1"/>
  </cols>
  <sheetData>
    <row r="1" spans="1:60" x14ac:dyDescent="0.2">
      <c r="A1" s="306" t="s">
        <v>0</v>
      </c>
      <c r="B1" s="306"/>
      <c r="C1" s="306"/>
      <c r="D1" s="306"/>
      <c r="E1" s="306"/>
      <c r="F1" s="306"/>
      <c r="G1" s="306"/>
      <c r="H1" s="306"/>
      <c r="I1" s="306"/>
      <c r="J1" s="306"/>
      <c r="K1" s="306"/>
      <c r="L1" s="306"/>
      <c r="M1" s="306"/>
      <c r="N1" s="306"/>
      <c r="O1" s="306"/>
      <c r="P1" s="306"/>
      <c r="Q1" s="306"/>
      <c r="R1" s="306"/>
      <c r="S1" s="306"/>
      <c r="T1" s="306"/>
      <c r="U1" s="306"/>
      <c r="V1" s="306"/>
      <c r="W1" s="306"/>
      <c r="X1" s="306"/>
      <c r="Y1" s="306"/>
      <c r="Z1" s="306"/>
      <c r="AA1" s="306"/>
      <c r="AB1" s="306"/>
      <c r="AC1" s="306"/>
      <c r="AD1" s="306"/>
      <c r="AE1" s="306"/>
      <c r="AF1" s="306"/>
      <c r="AG1" s="306"/>
      <c r="AH1" s="306"/>
      <c r="AI1" s="306"/>
      <c r="AJ1" s="306"/>
      <c r="AK1" s="306"/>
      <c r="AL1" s="306"/>
      <c r="AM1" s="306"/>
      <c r="AN1" s="306"/>
      <c r="AO1" s="306"/>
      <c r="AP1" s="306"/>
      <c r="AQ1" s="306"/>
      <c r="AR1" s="306"/>
      <c r="AS1" s="306"/>
      <c r="AT1" s="306"/>
      <c r="AU1" s="306"/>
      <c r="AV1" s="306"/>
      <c r="AW1" s="306"/>
      <c r="AX1" s="306"/>
      <c r="AY1" s="306"/>
      <c r="AZ1" s="306"/>
      <c r="BA1" s="306"/>
    </row>
    <row r="2" spans="1:60" x14ac:dyDescent="0.2">
      <c r="A2" s="306" t="s">
        <v>1</v>
      </c>
      <c r="B2" s="306"/>
      <c r="C2" s="306"/>
      <c r="D2" s="306"/>
      <c r="E2" s="306"/>
      <c r="F2" s="306"/>
      <c r="G2" s="306"/>
      <c r="H2" s="306"/>
      <c r="I2" s="306"/>
      <c r="J2" s="306"/>
      <c r="K2" s="306"/>
      <c r="L2" s="306"/>
      <c r="M2" s="306"/>
      <c r="N2" s="306"/>
      <c r="O2" s="306"/>
      <c r="P2" s="306"/>
      <c r="Q2" s="306"/>
      <c r="R2" s="306"/>
      <c r="S2" s="306"/>
      <c r="T2" s="306"/>
      <c r="U2" s="306"/>
      <c r="V2" s="306"/>
      <c r="W2" s="306"/>
      <c r="X2" s="306"/>
      <c r="Y2" s="306"/>
      <c r="Z2" s="306"/>
      <c r="AA2" s="306"/>
      <c r="AB2" s="306"/>
      <c r="AC2" s="306"/>
      <c r="AD2" s="306"/>
      <c r="AE2" s="306"/>
      <c r="AF2" s="306"/>
      <c r="AG2" s="306"/>
      <c r="AH2" s="306"/>
      <c r="AI2" s="306"/>
      <c r="AJ2" s="306"/>
      <c r="AK2" s="306"/>
      <c r="AL2" s="306"/>
      <c r="AM2" s="306"/>
      <c r="AN2" s="306"/>
      <c r="AO2" s="306"/>
      <c r="AP2" s="306"/>
      <c r="AQ2" s="306"/>
      <c r="AR2" s="306"/>
      <c r="AS2" s="306"/>
      <c r="AT2" s="306"/>
      <c r="AU2" s="306"/>
      <c r="AV2" s="306"/>
      <c r="AW2" s="306"/>
      <c r="AX2" s="306"/>
      <c r="AY2" s="306"/>
      <c r="AZ2" s="306"/>
      <c r="BA2" s="306"/>
    </row>
    <row r="3" spans="1:60" x14ac:dyDescent="0.2">
      <c r="A3" s="306" t="s">
        <v>2</v>
      </c>
      <c r="B3" s="306"/>
      <c r="C3" s="306"/>
      <c r="D3" s="306"/>
      <c r="E3" s="306"/>
      <c r="F3" s="306"/>
      <c r="G3" s="306"/>
      <c r="H3" s="306"/>
      <c r="I3" s="306"/>
      <c r="J3" s="306"/>
      <c r="K3" s="306"/>
      <c r="L3" s="306"/>
      <c r="M3" s="306"/>
      <c r="N3" s="306"/>
      <c r="O3" s="306"/>
      <c r="P3" s="306"/>
      <c r="Q3" s="306"/>
      <c r="R3" s="306"/>
      <c r="S3" s="306"/>
      <c r="T3" s="306"/>
      <c r="U3" s="306"/>
      <c r="V3" s="306"/>
      <c r="W3" s="306"/>
      <c r="X3" s="306"/>
      <c r="Y3" s="306"/>
      <c r="Z3" s="306"/>
      <c r="AA3" s="306"/>
      <c r="AB3" s="306"/>
      <c r="AC3" s="306"/>
      <c r="AD3" s="306"/>
      <c r="AE3" s="306"/>
      <c r="AF3" s="306"/>
      <c r="AG3" s="306"/>
      <c r="AH3" s="306"/>
      <c r="AI3" s="306"/>
      <c r="AJ3" s="306"/>
      <c r="AK3" s="306"/>
      <c r="AL3" s="306"/>
      <c r="AM3" s="306"/>
      <c r="AN3" s="306"/>
      <c r="AO3" s="306"/>
      <c r="AP3" s="306"/>
      <c r="AQ3" s="306"/>
      <c r="AR3" s="306"/>
      <c r="AS3" s="306"/>
      <c r="AT3" s="306"/>
      <c r="AU3" s="306"/>
      <c r="AV3" s="306"/>
      <c r="AW3" s="306"/>
      <c r="AX3" s="306"/>
      <c r="AY3" s="306"/>
      <c r="AZ3" s="306"/>
      <c r="BA3" s="306"/>
    </row>
    <row r="4" spans="1:60" x14ac:dyDescent="0.2">
      <c r="A4" s="315" t="s">
        <v>3</v>
      </c>
      <c r="B4" s="315"/>
      <c r="C4" s="315"/>
      <c r="D4" s="315"/>
      <c r="E4" s="315"/>
      <c r="F4" s="315"/>
      <c r="G4" s="315"/>
      <c r="H4" s="315"/>
      <c r="I4" s="315"/>
      <c r="J4" s="315"/>
      <c r="K4" s="315"/>
      <c r="L4" s="315"/>
      <c r="M4" s="315"/>
      <c r="N4" s="315"/>
      <c r="O4" s="315"/>
      <c r="P4" s="315"/>
      <c r="Q4" s="315"/>
      <c r="R4" s="315"/>
      <c r="S4" s="315"/>
      <c r="T4" s="315"/>
      <c r="U4" s="315"/>
      <c r="V4" s="315"/>
      <c r="W4" s="315"/>
      <c r="X4" s="315"/>
      <c r="Y4" s="315"/>
      <c r="Z4" s="315"/>
      <c r="AA4" s="315"/>
      <c r="AB4" s="315"/>
      <c r="AC4" s="315"/>
      <c r="AD4" s="315"/>
      <c r="AE4" s="315"/>
      <c r="AF4" s="315"/>
      <c r="AG4" s="315"/>
      <c r="AH4" s="315"/>
      <c r="AI4" s="315"/>
      <c r="AJ4" s="315"/>
      <c r="AK4" s="315"/>
      <c r="AL4" s="315"/>
      <c r="AM4" s="315"/>
      <c r="AN4" s="315"/>
      <c r="AO4" s="315"/>
      <c r="AP4" s="315"/>
      <c r="AQ4" s="315"/>
      <c r="AR4" s="315"/>
      <c r="AS4" s="315"/>
      <c r="AT4" s="315"/>
      <c r="AU4" s="315"/>
      <c r="AV4" s="315"/>
      <c r="AW4" s="315"/>
      <c r="AX4" s="315"/>
      <c r="AY4" s="315"/>
      <c r="AZ4" s="315"/>
      <c r="BA4" s="315"/>
    </row>
    <row r="5" spans="1:60" x14ac:dyDescent="0.2">
      <c r="A5" s="22" t="s">
        <v>91</v>
      </c>
      <c r="B5" s="298">
        <v>2010</v>
      </c>
      <c r="C5" s="24"/>
      <c r="D5" s="308" t="s">
        <v>79</v>
      </c>
      <c r="E5" s="309"/>
      <c r="F5" s="309"/>
      <c r="G5" s="309"/>
      <c r="H5" s="309"/>
      <c r="I5" s="310"/>
      <c r="J5" s="24"/>
      <c r="K5" s="24"/>
      <c r="L5" s="24"/>
      <c r="M5" s="24"/>
      <c r="N5" s="24"/>
      <c r="O5" s="24"/>
      <c r="P5" s="24"/>
      <c r="Q5" s="24"/>
      <c r="R5" s="24"/>
      <c r="S5" s="24"/>
      <c r="T5" s="24"/>
      <c r="U5" s="24"/>
      <c r="V5" s="25"/>
      <c r="W5" s="25"/>
      <c r="X5" s="25"/>
      <c r="Y5" s="25"/>
      <c r="Z5" s="26"/>
      <c r="AA5" s="25"/>
      <c r="AB5" s="25"/>
      <c r="AC5" s="311" t="s">
        <v>49</v>
      </c>
      <c r="AD5" s="311"/>
      <c r="AE5" s="311"/>
      <c r="AF5" s="311"/>
      <c r="AG5" s="311"/>
      <c r="AH5" s="311"/>
      <c r="AI5" s="311"/>
      <c r="AJ5" s="311"/>
      <c r="AK5" s="311"/>
      <c r="AL5" s="311"/>
      <c r="AM5" s="88"/>
      <c r="AN5" s="88"/>
      <c r="AO5" s="88"/>
      <c r="AP5" s="102"/>
      <c r="AQ5" s="89"/>
      <c r="AR5" s="110"/>
      <c r="AS5" s="102"/>
      <c r="AT5" s="101" t="s">
        <v>72</v>
      </c>
      <c r="AU5" s="101"/>
      <c r="AV5" s="101"/>
      <c r="AW5" s="101"/>
      <c r="AX5" s="90"/>
      <c r="AY5" s="91"/>
      <c r="AZ5" s="92"/>
      <c r="BA5" s="92"/>
      <c r="BB5" s="101" t="s">
        <v>38</v>
      </c>
      <c r="BC5" s="101"/>
      <c r="BD5" s="102"/>
    </row>
    <row r="6" spans="1:60" x14ac:dyDescent="0.2">
      <c r="A6" s="25"/>
      <c r="B6" s="28" t="s">
        <v>4</v>
      </c>
      <c r="C6" s="27"/>
      <c r="D6" s="27"/>
      <c r="E6" s="27"/>
      <c r="F6" s="27"/>
      <c r="G6" s="27"/>
      <c r="H6" s="27" t="s">
        <v>5</v>
      </c>
      <c r="I6" s="27"/>
      <c r="J6" s="27"/>
      <c r="K6" s="28"/>
      <c r="L6" s="27" t="s">
        <v>6</v>
      </c>
      <c r="M6" s="27"/>
      <c r="N6" s="27"/>
      <c r="O6" s="27" t="s">
        <v>7</v>
      </c>
      <c r="P6" s="27"/>
      <c r="Q6" s="27"/>
      <c r="R6" s="27"/>
      <c r="S6" s="27" t="s">
        <v>8</v>
      </c>
      <c r="T6" s="27"/>
      <c r="U6" s="27"/>
      <c r="V6" s="27"/>
      <c r="W6" s="25"/>
      <c r="X6" s="25"/>
      <c r="Y6" s="25"/>
      <c r="Z6" s="25"/>
      <c r="AA6" s="25"/>
      <c r="AB6" s="25"/>
      <c r="AC6" s="312" t="s">
        <v>58</v>
      </c>
      <c r="AD6" s="312"/>
      <c r="AE6" s="312"/>
      <c r="AF6" s="312"/>
      <c r="AG6" s="313"/>
      <c r="AH6" s="312"/>
      <c r="AI6" s="312"/>
      <c r="AJ6" s="312"/>
      <c r="AK6" s="312"/>
      <c r="AL6" s="85"/>
      <c r="AM6" s="100" t="s">
        <v>62</v>
      </c>
      <c r="AN6" s="101"/>
      <c r="AO6" s="101"/>
      <c r="AP6" s="102"/>
      <c r="AQ6" s="93" t="s">
        <v>67</v>
      </c>
      <c r="AR6" s="109" t="s">
        <v>68</v>
      </c>
      <c r="AS6" s="102"/>
      <c r="AT6" s="101"/>
      <c r="AU6" s="101"/>
      <c r="AV6" s="102"/>
      <c r="AW6" s="94" t="s">
        <v>73</v>
      </c>
      <c r="AX6" s="95"/>
      <c r="AY6" s="96"/>
      <c r="AZ6" s="96"/>
      <c r="BA6" s="97"/>
      <c r="BB6" s="103"/>
      <c r="BC6" s="104"/>
      <c r="BD6" s="105"/>
    </row>
    <row r="7" spans="1:60" x14ac:dyDescent="0.2">
      <c r="A7" s="29" t="s">
        <v>34</v>
      </c>
      <c r="B7" s="29" t="s">
        <v>9</v>
      </c>
      <c r="C7" s="29" t="s">
        <v>10</v>
      </c>
      <c r="D7" s="29" t="s">
        <v>11</v>
      </c>
      <c r="E7" s="29" t="s">
        <v>12</v>
      </c>
      <c r="F7" s="30" t="s">
        <v>13</v>
      </c>
      <c r="G7" s="29" t="s">
        <v>33</v>
      </c>
      <c r="H7" s="29" t="s">
        <v>14</v>
      </c>
      <c r="I7" s="29" t="s">
        <v>15</v>
      </c>
      <c r="J7" s="29" t="s">
        <v>16</v>
      </c>
      <c r="K7" s="29" t="s">
        <v>17</v>
      </c>
      <c r="L7" s="31" t="s">
        <v>18</v>
      </c>
      <c r="M7" s="31" t="s">
        <v>19</v>
      </c>
      <c r="N7" s="31" t="s">
        <v>20</v>
      </c>
      <c r="O7" s="29" t="s">
        <v>21</v>
      </c>
      <c r="P7" s="29" t="s">
        <v>22</v>
      </c>
      <c r="Q7" s="29" t="s">
        <v>23</v>
      </c>
      <c r="R7" s="29" t="s">
        <v>12</v>
      </c>
      <c r="S7" s="29" t="s">
        <v>24</v>
      </c>
      <c r="T7" s="29" t="s">
        <v>22</v>
      </c>
      <c r="U7" s="29" t="s">
        <v>23</v>
      </c>
      <c r="V7" s="29" t="s">
        <v>12</v>
      </c>
      <c r="W7" s="29" t="s">
        <v>25</v>
      </c>
      <c r="X7" s="29" t="s">
        <v>26</v>
      </c>
      <c r="Y7" s="29" t="s">
        <v>27</v>
      </c>
      <c r="Z7" s="29" t="s">
        <v>28</v>
      </c>
      <c r="AA7" s="29" t="s">
        <v>29</v>
      </c>
      <c r="AB7" s="29" t="s">
        <v>30</v>
      </c>
      <c r="AC7" s="32" t="s">
        <v>50</v>
      </c>
      <c r="AD7" s="32" t="s">
        <v>37</v>
      </c>
      <c r="AE7" s="74" t="s">
        <v>51</v>
      </c>
      <c r="AF7" s="32" t="s">
        <v>52</v>
      </c>
      <c r="AG7" s="79" t="s">
        <v>53</v>
      </c>
      <c r="AH7" s="80" t="s">
        <v>57</v>
      </c>
      <c r="AI7" s="77"/>
      <c r="AJ7" s="77" t="s">
        <v>59</v>
      </c>
      <c r="AK7" s="77" t="s">
        <v>60</v>
      </c>
      <c r="AL7" s="77" t="s">
        <v>61</v>
      </c>
      <c r="AM7" s="106" t="s">
        <v>63</v>
      </c>
      <c r="AN7" s="106" t="s">
        <v>64</v>
      </c>
      <c r="AO7" s="106" t="s">
        <v>65</v>
      </c>
      <c r="AP7" s="106" t="s">
        <v>66</v>
      </c>
      <c r="AQ7" s="106" t="s">
        <v>69</v>
      </c>
      <c r="AR7" s="106" t="s">
        <v>70</v>
      </c>
      <c r="AS7" s="106" t="s">
        <v>71</v>
      </c>
      <c r="AT7" s="98" t="s">
        <v>54</v>
      </c>
      <c r="AU7" s="98" t="s">
        <v>55</v>
      </c>
      <c r="AV7" s="99" t="s">
        <v>56</v>
      </c>
      <c r="AW7" s="107" t="s">
        <v>75</v>
      </c>
      <c r="AX7" s="108" t="s">
        <v>74</v>
      </c>
      <c r="AY7" s="302" t="s">
        <v>41</v>
      </c>
      <c r="AZ7" s="303"/>
      <c r="BA7" s="302" t="s">
        <v>40</v>
      </c>
      <c r="BB7" s="303"/>
      <c r="BC7" s="302" t="s">
        <v>39</v>
      </c>
      <c r="BD7" s="303"/>
      <c r="BG7" s="138"/>
      <c r="BH7" s="138"/>
    </row>
    <row r="8" spans="1:60" x14ac:dyDescent="0.2">
      <c r="A8" s="33"/>
      <c r="B8" s="299"/>
      <c r="C8" s="34"/>
      <c r="D8" s="35"/>
      <c r="E8" s="52"/>
      <c r="F8" s="36"/>
      <c r="G8" s="35"/>
      <c r="H8" s="34"/>
      <c r="I8" s="35"/>
      <c r="J8" s="35"/>
      <c r="K8" s="35"/>
      <c r="L8" s="35"/>
      <c r="M8" s="35"/>
      <c r="N8" s="34"/>
      <c r="O8" s="34"/>
      <c r="P8" s="34"/>
      <c r="Q8" s="35"/>
      <c r="R8" s="52"/>
      <c r="S8" s="35"/>
      <c r="T8" s="35"/>
      <c r="U8" s="35"/>
      <c r="V8" s="34"/>
      <c r="W8" s="35"/>
      <c r="X8" s="34"/>
      <c r="Y8" s="34"/>
      <c r="Z8" s="34"/>
      <c r="AA8" s="34"/>
      <c r="AB8" s="37"/>
      <c r="AC8" s="37"/>
      <c r="AD8" s="37"/>
      <c r="AE8" s="37"/>
      <c r="AF8" s="37"/>
      <c r="AG8" s="37"/>
      <c r="AH8" s="37"/>
      <c r="AI8" s="76" t="s">
        <v>76</v>
      </c>
      <c r="AJ8" s="37"/>
      <c r="AK8" s="37"/>
      <c r="AL8" s="37"/>
      <c r="AM8" s="38"/>
      <c r="AN8" s="37"/>
      <c r="AO8" s="37"/>
      <c r="AP8" s="37"/>
      <c r="AQ8" s="37"/>
      <c r="AR8" s="78"/>
      <c r="AS8" s="76"/>
      <c r="AT8" s="76"/>
      <c r="AU8" s="76"/>
      <c r="AV8" s="76"/>
      <c r="AW8" s="37"/>
      <c r="AX8" s="38"/>
      <c r="AY8" s="39" t="s">
        <v>43</v>
      </c>
      <c r="AZ8" s="39" t="s">
        <v>42</v>
      </c>
      <c r="BA8" s="40" t="s">
        <v>43</v>
      </c>
      <c r="BB8" s="39" t="s">
        <v>42</v>
      </c>
      <c r="BC8" s="41" t="s">
        <v>42</v>
      </c>
      <c r="BD8" s="41"/>
      <c r="BG8" s="138"/>
      <c r="BH8" s="138"/>
    </row>
    <row r="9" spans="1:60" x14ac:dyDescent="0.2">
      <c r="A9" s="50">
        <v>1</v>
      </c>
      <c r="B9" s="123">
        <v>27</v>
      </c>
      <c r="C9" s="51">
        <v>34.6</v>
      </c>
      <c r="D9" s="51">
        <v>18.7</v>
      </c>
      <c r="E9" s="52">
        <f t="shared" ref="E9:E37" si="0">C9-D9</f>
        <v>15.900000000000002</v>
      </c>
      <c r="F9" s="51">
        <v>17.399999999999999</v>
      </c>
      <c r="G9" s="51">
        <v>14.8</v>
      </c>
      <c r="H9" s="51">
        <v>9.9</v>
      </c>
      <c r="I9" s="51">
        <v>15.4</v>
      </c>
      <c r="J9" s="51">
        <v>4.3</v>
      </c>
      <c r="K9" s="51">
        <v>5.6</v>
      </c>
      <c r="L9" s="53">
        <v>33</v>
      </c>
      <c r="M9" s="53">
        <v>72</v>
      </c>
      <c r="N9" s="53">
        <v>8</v>
      </c>
      <c r="O9" s="51">
        <v>861</v>
      </c>
      <c r="P9" s="51">
        <v>863.7</v>
      </c>
      <c r="Q9" s="51">
        <v>857.5</v>
      </c>
      <c r="R9" s="52">
        <f t="shared" ref="R9:R39" si="1">P9-Q9</f>
        <v>6.2000000000000455</v>
      </c>
      <c r="S9" s="51">
        <v>1004.4</v>
      </c>
      <c r="T9" s="51">
        <v>1009.4</v>
      </c>
      <c r="U9" s="51">
        <v>997.9</v>
      </c>
      <c r="V9" s="52">
        <f t="shared" ref="V9:V39" si="2">T9-U9</f>
        <v>11.5</v>
      </c>
      <c r="W9" s="53">
        <v>2</v>
      </c>
      <c r="X9" s="53">
        <v>10</v>
      </c>
      <c r="Y9" s="53">
        <v>2</v>
      </c>
      <c r="Z9" s="51">
        <v>11.3</v>
      </c>
      <c r="AA9" s="51">
        <v>0</v>
      </c>
      <c r="AB9" s="54">
        <v>7.3</v>
      </c>
      <c r="AC9" s="54"/>
      <c r="AD9" s="54"/>
      <c r="AE9" s="54"/>
      <c r="AF9" s="54"/>
      <c r="AG9" s="54"/>
      <c r="AH9" s="54"/>
      <c r="AI9" s="54"/>
      <c r="AJ9" s="120"/>
      <c r="AK9" s="54"/>
      <c r="AL9" s="54"/>
      <c r="AM9" s="16"/>
      <c r="AN9" s="16"/>
      <c r="AO9" s="16"/>
      <c r="AP9" s="16"/>
      <c r="AQ9" s="16"/>
      <c r="AR9" s="16"/>
      <c r="AS9" s="16"/>
      <c r="AT9" s="16"/>
      <c r="AU9" s="16"/>
      <c r="AV9" s="16"/>
      <c r="AW9" s="16"/>
      <c r="AX9" s="16"/>
      <c r="AY9" s="46" t="s">
        <v>81</v>
      </c>
      <c r="AZ9" s="43">
        <v>2.8</v>
      </c>
      <c r="BA9" s="45" t="s">
        <v>106</v>
      </c>
      <c r="BB9" s="44">
        <v>8.1</v>
      </c>
      <c r="BC9" s="42">
        <v>2.7</v>
      </c>
      <c r="BD9" s="86"/>
      <c r="BG9" s="138"/>
      <c r="BH9" s="138"/>
    </row>
    <row r="10" spans="1:60" x14ac:dyDescent="0.2">
      <c r="A10" s="50">
        <f t="shared" ref="A10:A15" si="3">A9+1</f>
        <v>2</v>
      </c>
      <c r="B10" s="51">
        <v>26.4</v>
      </c>
      <c r="C10" s="51">
        <v>34.799999999999997</v>
      </c>
      <c r="D10" s="51">
        <v>15.4</v>
      </c>
      <c r="E10" s="52">
        <f t="shared" si="0"/>
        <v>19.399999999999999</v>
      </c>
      <c r="F10" s="51">
        <v>13.6</v>
      </c>
      <c r="G10" s="51">
        <v>12.6</v>
      </c>
      <c r="H10" s="51">
        <v>6.7</v>
      </c>
      <c r="I10" s="51">
        <v>8</v>
      </c>
      <c r="J10" s="51">
        <v>5.2</v>
      </c>
      <c r="K10" s="51">
        <v>1.2</v>
      </c>
      <c r="L10" s="53">
        <v>21</v>
      </c>
      <c r="M10" s="53">
        <v>42</v>
      </c>
      <c r="N10" s="53">
        <v>11</v>
      </c>
      <c r="O10" s="51">
        <v>854.8</v>
      </c>
      <c r="P10" s="51">
        <v>862.1</v>
      </c>
      <c r="Q10" s="51">
        <v>856.8</v>
      </c>
      <c r="R10" s="52">
        <f t="shared" si="1"/>
        <v>5.3000000000000682</v>
      </c>
      <c r="S10" s="51">
        <v>1002.6</v>
      </c>
      <c r="T10" s="51">
        <v>1007.7</v>
      </c>
      <c r="U10" s="51">
        <v>997.4</v>
      </c>
      <c r="V10" s="52">
        <f t="shared" si="2"/>
        <v>10.300000000000068</v>
      </c>
      <c r="W10" s="53"/>
      <c r="X10" s="53">
        <v>10</v>
      </c>
      <c r="Y10" s="53">
        <v>2</v>
      </c>
      <c r="Z10" s="57">
        <v>12.5</v>
      </c>
      <c r="AA10" s="51">
        <v>0</v>
      </c>
      <c r="AB10" s="54">
        <v>11.35</v>
      </c>
      <c r="AC10" s="120"/>
      <c r="AD10" s="54"/>
      <c r="AE10" s="54"/>
      <c r="AF10" s="54"/>
      <c r="AG10" s="54"/>
      <c r="AH10" s="54"/>
      <c r="AI10" s="54"/>
      <c r="AJ10" s="54"/>
      <c r="AK10" s="54"/>
      <c r="AL10" s="54"/>
      <c r="AM10" s="16"/>
      <c r="AN10" s="16"/>
      <c r="AO10" s="16"/>
      <c r="AP10" s="16"/>
      <c r="AQ10" s="16"/>
      <c r="AR10" s="118"/>
      <c r="AS10" s="16"/>
      <c r="AT10" s="16"/>
      <c r="AU10" s="16"/>
      <c r="AV10" s="16"/>
      <c r="AW10" s="16"/>
      <c r="AX10" s="16"/>
      <c r="AY10" s="46" t="s">
        <v>81</v>
      </c>
      <c r="AZ10" s="43">
        <v>1.5</v>
      </c>
      <c r="BA10" s="45" t="s">
        <v>107</v>
      </c>
      <c r="BB10" s="44">
        <v>5</v>
      </c>
      <c r="BC10" s="42">
        <v>1.5</v>
      </c>
      <c r="BD10" s="86"/>
      <c r="BG10" s="138"/>
      <c r="BH10" s="138"/>
    </row>
    <row r="11" spans="1:60" x14ac:dyDescent="0.2">
      <c r="A11" s="50">
        <f t="shared" si="3"/>
        <v>3</v>
      </c>
      <c r="B11" s="51">
        <v>26.8</v>
      </c>
      <c r="C11" s="51">
        <v>34.6</v>
      </c>
      <c r="D11" s="51">
        <v>17.8</v>
      </c>
      <c r="E11" s="52">
        <f t="shared" si="0"/>
        <v>16.8</v>
      </c>
      <c r="F11" s="51">
        <v>15</v>
      </c>
      <c r="G11" s="51">
        <v>12.8</v>
      </c>
      <c r="H11" s="51">
        <v>6.9</v>
      </c>
      <c r="I11" s="51">
        <v>7.9</v>
      </c>
      <c r="J11" s="51">
        <v>5.7</v>
      </c>
      <c r="K11" s="51">
        <v>1.5</v>
      </c>
      <c r="L11" s="53">
        <v>21</v>
      </c>
      <c r="M11" s="53">
        <v>38</v>
      </c>
      <c r="N11" s="53">
        <v>12</v>
      </c>
      <c r="O11" s="51">
        <v>859</v>
      </c>
      <c r="P11" s="51">
        <v>861.2</v>
      </c>
      <c r="Q11" s="51">
        <v>856.3</v>
      </c>
      <c r="R11" s="52">
        <f t="shared" si="1"/>
        <v>4.9000000000000909</v>
      </c>
      <c r="S11" s="51">
        <v>1001.7</v>
      </c>
      <c r="T11" s="51">
        <v>1006.7</v>
      </c>
      <c r="U11" s="51">
        <v>996.7</v>
      </c>
      <c r="V11" s="52">
        <f t="shared" si="2"/>
        <v>10</v>
      </c>
      <c r="W11" s="53"/>
      <c r="X11" s="53">
        <v>10</v>
      </c>
      <c r="Y11" s="53">
        <v>2</v>
      </c>
      <c r="Z11" s="57">
        <v>12.3</v>
      </c>
      <c r="AA11" s="51">
        <v>0</v>
      </c>
      <c r="AB11" s="54">
        <v>10.49</v>
      </c>
      <c r="AC11" s="120"/>
      <c r="AD11" s="120"/>
      <c r="AE11" s="54"/>
      <c r="AF11" s="54"/>
      <c r="AG11" s="54"/>
      <c r="AH11" s="120"/>
      <c r="AI11" s="120"/>
      <c r="AJ11" s="54"/>
      <c r="AK11" s="54"/>
      <c r="AL11" s="54"/>
      <c r="AM11" s="16"/>
      <c r="AN11" s="16"/>
      <c r="AO11" s="16"/>
      <c r="AP11" s="16"/>
      <c r="AQ11" s="16"/>
      <c r="AR11" s="16"/>
      <c r="AS11" s="16"/>
      <c r="AT11" s="16"/>
      <c r="AU11" s="16"/>
      <c r="AV11" s="16"/>
      <c r="AW11" s="16"/>
      <c r="AX11" s="16"/>
      <c r="AY11" s="46" t="s">
        <v>108</v>
      </c>
      <c r="AZ11" s="43">
        <v>1.5</v>
      </c>
      <c r="BA11" s="45" t="s">
        <v>108</v>
      </c>
      <c r="BB11" s="44">
        <v>5.9</v>
      </c>
      <c r="BC11" s="42">
        <v>1.3</v>
      </c>
      <c r="BD11" s="86"/>
      <c r="BG11" s="138"/>
    </row>
    <row r="12" spans="1:60" x14ac:dyDescent="0.2">
      <c r="A12" s="50">
        <f t="shared" si="3"/>
        <v>4</v>
      </c>
      <c r="B12" s="51">
        <v>28.3</v>
      </c>
      <c r="C12" s="51">
        <v>37</v>
      </c>
      <c r="D12" s="141">
        <v>19</v>
      </c>
      <c r="E12" s="52">
        <f t="shared" si="0"/>
        <v>18</v>
      </c>
      <c r="F12" s="51">
        <v>16.399999999999999</v>
      </c>
      <c r="G12" s="51">
        <v>13.6</v>
      </c>
      <c r="H12" s="51">
        <v>7.4</v>
      </c>
      <c r="I12" s="51">
        <v>9.6</v>
      </c>
      <c r="J12" s="51">
        <v>5.9</v>
      </c>
      <c r="K12" s="51">
        <v>2.5</v>
      </c>
      <c r="L12" s="53">
        <v>20</v>
      </c>
      <c r="M12" s="53">
        <v>31</v>
      </c>
      <c r="N12" s="53">
        <v>11</v>
      </c>
      <c r="O12" s="51">
        <v>859.5</v>
      </c>
      <c r="P12" s="51">
        <v>861.1</v>
      </c>
      <c r="Q12" s="51">
        <v>857</v>
      </c>
      <c r="R12" s="52">
        <f t="shared" si="1"/>
        <v>4.1000000000000227</v>
      </c>
      <c r="S12" s="51">
        <v>1001.7</v>
      </c>
      <c r="T12" s="51">
        <v>1006.6</v>
      </c>
      <c r="U12" s="51">
        <v>996.4</v>
      </c>
      <c r="V12" s="52">
        <f t="shared" si="2"/>
        <v>10.200000000000045</v>
      </c>
      <c r="W12" s="53"/>
      <c r="X12" s="53">
        <v>10</v>
      </c>
      <c r="Y12" s="53">
        <v>2</v>
      </c>
      <c r="Z12" s="57">
        <v>12.8</v>
      </c>
      <c r="AA12" s="51">
        <v>0</v>
      </c>
      <c r="AB12" s="54">
        <v>9.33</v>
      </c>
      <c r="AC12" s="54"/>
      <c r="AD12" s="54"/>
      <c r="AE12" s="54"/>
      <c r="AF12" s="54"/>
      <c r="AG12" s="54"/>
      <c r="AH12" s="54"/>
      <c r="AI12" s="54"/>
      <c r="AJ12" s="54"/>
      <c r="AK12" s="54"/>
      <c r="AL12" s="54"/>
      <c r="AM12" s="17"/>
      <c r="AN12" s="16"/>
      <c r="AO12" s="16"/>
      <c r="AP12" s="16"/>
      <c r="AQ12" s="16"/>
      <c r="AR12" s="16"/>
      <c r="AS12" s="16"/>
      <c r="AT12" s="16"/>
      <c r="AU12" s="16"/>
      <c r="AV12" s="16"/>
      <c r="AW12" s="16"/>
      <c r="AX12" s="16"/>
      <c r="AY12" s="46" t="s">
        <v>102</v>
      </c>
      <c r="AZ12" s="43">
        <v>1.4</v>
      </c>
      <c r="BA12" s="45" t="s">
        <v>102</v>
      </c>
      <c r="BB12" s="84">
        <v>6.7</v>
      </c>
      <c r="BC12" s="42">
        <v>1.4</v>
      </c>
      <c r="BD12" s="86"/>
      <c r="BG12" s="138"/>
      <c r="BH12" s="138"/>
    </row>
    <row r="13" spans="1:60" x14ac:dyDescent="0.2">
      <c r="A13" s="50">
        <f t="shared" si="3"/>
        <v>5</v>
      </c>
      <c r="B13" s="51">
        <v>30.4</v>
      </c>
      <c r="C13" s="51">
        <v>39.1</v>
      </c>
      <c r="D13" s="51">
        <v>19</v>
      </c>
      <c r="E13" s="52">
        <f t="shared" si="0"/>
        <v>20.100000000000001</v>
      </c>
      <c r="F13" s="51">
        <v>18.8</v>
      </c>
      <c r="G13" s="51">
        <v>15.6</v>
      </c>
      <c r="H13" s="51">
        <v>8.8000000000000007</v>
      </c>
      <c r="I13" s="51">
        <v>9.4</v>
      </c>
      <c r="J13" s="51">
        <v>6.5</v>
      </c>
      <c r="K13" s="51">
        <v>5.0999999999999996</v>
      </c>
      <c r="L13" s="53">
        <v>18</v>
      </c>
      <c r="M13" s="53">
        <v>30</v>
      </c>
      <c r="N13" s="53">
        <v>11</v>
      </c>
      <c r="O13" s="51">
        <v>860.5</v>
      </c>
      <c r="P13" s="51">
        <v>862.4</v>
      </c>
      <c r="Q13" s="51">
        <v>858.9</v>
      </c>
      <c r="R13" s="52">
        <f t="shared" si="1"/>
        <v>3.5</v>
      </c>
      <c r="S13" s="51">
        <v>1003.7</v>
      </c>
      <c r="T13" s="51">
        <v>1006.8</v>
      </c>
      <c r="U13" s="51">
        <v>997.4</v>
      </c>
      <c r="V13" s="52">
        <f t="shared" si="2"/>
        <v>9.3999999999999773</v>
      </c>
      <c r="W13" s="53"/>
      <c r="X13" s="53">
        <v>10</v>
      </c>
      <c r="Y13" s="53">
        <v>2</v>
      </c>
      <c r="Z13" s="51">
        <v>12.5</v>
      </c>
      <c r="AA13" s="51">
        <v>0</v>
      </c>
      <c r="AB13" s="54">
        <v>18.53</v>
      </c>
      <c r="AC13" s="54"/>
      <c r="AD13" s="54"/>
      <c r="AE13" s="54"/>
      <c r="AF13" s="54"/>
      <c r="AG13" s="54"/>
      <c r="AH13" s="54"/>
      <c r="AI13" s="54"/>
      <c r="AJ13" s="120"/>
      <c r="AK13" s="54"/>
      <c r="AL13" s="54"/>
      <c r="AM13" s="16"/>
      <c r="AN13" s="16"/>
      <c r="AO13" s="16"/>
      <c r="AP13" s="16"/>
      <c r="AQ13" s="16"/>
      <c r="AR13" s="16"/>
      <c r="AS13" s="16"/>
      <c r="AT13" s="16"/>
      <c r="AU13" s="16"/>
      <c r="AV13" s="16"/>
      <c r="AW13" s="16"/>
      <c r="AX13" s="16"/>
      <c r="AY13" s="46" t="s">
        <v>108</v>
      </c>
      <c r="AZ13" s="43">
        <v>2.2000000000000002</v>
      </c>
      <c r="BA13" s="45" t="s">
        <v>108</v>
      </c>
      <c r="BB13" s="44">
        <v>6.2</v>
      </c>
      <c r="BC13" s="42">
        <v>2.2999999999999998</v>
      </c>
      <c r="BD13" s="86"/>
      <c r="BG13" s="138"/>
      <c r="BH13" s="138"/>
    </row>
    <row r="14" spans="1:60" x14ac:dyDescent="0.2">
      <c r="A14" s="50">
        <f t="shared" si="3"/>
        <v>6</v>
      </c>
      <c r="B14" s="51">
        <v>33.299999999999997</v>
      </c>
      <c r="C14" s="51">
        <v>40.5</v>
      </c>
      <c r="D14" s="51">
        <v>21.3</v>
      </c>
      <c r="E14" s="52">
        <f t="shared" si="0"/>
        <v>19.2</v>
      </c>
      <c r="F14" s="51">
        <v>18</v>
      </c>
      <c r="G14" s="51">
        <v>16.2</v>
      </c>
      <c r="H14" s="51">
        <v>8.4</v>
      </c>
      <c r="I14" s="51">
        <v>9.6</v>
      </c>
      <c r="J14" s="51">
        <v>7.3</v>
      </c>
      <c r="K14" s="51">
        <v>4.5</v>
      </c>
      <c r="L14" s="53">
        <v>17</v>
      </c>
      <c r="M14" s="53">
        <v>32</v>
      </c>
      <c r="N14" s="53">
        <v>11</v>
      </c>
      <c r="O14" s="51">
        <v>860.5</v>
      </c>
      <c r="P14" s="51">
        <v>862.6</v>
      </c>
      <c r="Q14" s="51">
        <v>857.8</v>
      </c>
      <c r="R14" s="52">
        <f t="shared" si="1"/>
        <v>4.8000000000000682</v>
      </c>
      <c r="S14" s="51">
        <v>1000.7</v>
      </c>
      <c r="T14" s="51">
        <v>1004.7</v>
      </c>
      <c r="U14" s="51">
        <v>995.7</v>
      </c>
      <c r="V14" s="52">
        <f t="shared" si="2"/>
        <v>9</v>
      </c>
      <c r="W14" s="53">
        <v>4</v>
      </c>
      <c r="X14" s="53">
        <v>10</v>
      </c>
      <c r="Y14" s="53">
        <v>2</v>
      </c>
      <c r="Z14" s="57">
        <v>11.8</v>
      </c>
      <c r="AA14" s="141" t="s">
        <v>92</v>
      </c>
      <c r="AB14" s="54">
        <v>7.79</v>
      </c>
      <c r="AC14" s="54"/>
      <c r="AD14" s="54"/>
      <c r="AE14" s="54"/>
      <c r="AF14" s="54"/>
      <c r="AG14" s="54"/>
      <c r="AH14" s="54"/>
      <c r="AI14" s="54"/>
      <c r="AJ14" s="54"/>
      <c r="AK14" s="54"/>
      <c r="AL14" s="54"/>
      <c r="AM14" s="16"/>
      <c r="AN14" s="16"/>
      <c r="AO14" s="16"/>
      <c r="AP14" s="16"/>
      <c r="AQ14" s="16"/>
      <c r="AR14" s="16"/>
      <c r="AS14" s="16"/>
      <c r="AT14" s="16"/>
      <c r="AU14" s="16"/>
      <c r="AV14" s="16"/>
      <c r="AW14" s="16"/>
      <c r="AX14" s="16"/>
      <c r="AY14" s="46" t="s">
        <v>108</v>
      </c>
      <c r="AZ14" s="43">
        <v>3.3</v>
      </c>
      <c r="BA14" s="45" t="s">
        <v>100</v>
      </c>
      <c r="BB14" s="44">
        <v>15.4</v>
      </c>
      <c r="BC14" s="42">
        <v>2.1</v>
      </c>
      <c r="BD14" s="87"/>
      <c r="BG14" s="138"/>
      <c r="BH14" s="138"/>
    </row>
    <row r="15" spans="1:60" x14ac:dyDescent="0.2">
      <c r="A15" s="50">
        <f t="shared" si="3"/>
        <v>7</v>
      </c>
      <c r="B15" s="51">
        <v>28.4</v>
      </c>
      <c r="C15" s="51">
        <v>34.299999999999997</v>
      </c>
      <c r="D15" s="51">
        <v>20.399999999999999</v>
      </c>
      <c r="E15" s="52">
        <f t="shared" si="0"/>
        <v>13.899999999999999</v>
      </c>
      <c r="F15" s="51">
        <v>24</v>
      </c>
      <c r="G15" s="51">
        <v>17.7</v>
      </c>
      <c r="H15" s="51">
        <v>14.1</v>
      </c>
      <c r="I15" s="51">
        <v>17.899999999999999</v>
      </c>
      <c r="J15" s="51">
        <v>10</v>
      </c>
      <c r="K15" s="51">
        <v>11.9</v>
      </c>
      <c r="L15" s="53">
        <v>38</v>
      </c>
      <c r="M15" s="53">
        <v>74</v>
      </c>
      <c r="N15" s="53">
        <v>25</v>
      </c>
      <c r="O15" s="51">
        <v>862.3</v>
      </c>
      <c r="P15" s="51">
        <v>865.1</v>
      </c>
      <c r="Q15" s="51">
        <v>859.2</v>
      </c>
      <c r="R15" s="52">
        <f t="shared" si="1"/>
        <v>5.8999999999999773</v>
      </c>
      <c r="S15" s="51">
        <v>1003.5</v>
      </c>
      <c r="T15" s="141">
        <v>1007.9</v>
      </c>
      <c r="U15" s="51">
        <v>999.4</v>
      </c>
      <c r="V15" s="52">
        <f t="shared" si="2"/>
        <v>8.5</v>
      </c>
      <c r="W15" s="53">
        <v>8</v>
      </c>
      <c r="X15" s="53">
        <v>10</v>
      </c>
      <c r="Y15" s="53">
        <v>2</v>
      </c>
      <c r="Z15" s="51">
        <v>0.3</v>
      </c>
      <c r="AA15" s="51">
        <v>1.4</v>
      </c>
      <c r="AB15" s="54">
        <v>9.94</v>
      </c>
      <c r="AC15" s="54"/>
      <c r="AD15" s="54"/>
      <c r="AE15" s="54"/>
      <c r="AF15" s="54"/>
      <c r="AG15" s="54"/>
      <c r="AH15" s="54"/>
      <c r="AI15" s="54"/>
      <c r="AJ15" s="54"/>
      <c r="AK15" s="54"/>
      <c r="AL15" s="54"/>
      <c r="AM15" s="16"/>
      <c r="AN15" s="16"/>
      <c r="AO15" s="16"/>
      <c r="AP15" s="16"/>
      <c r="AQ15" s="16"/>
      <c r="AR15" s="16"/>
      <c r="AS15" s="16"/>
      <c r="AT15" s="16"/>
      <c r="AU15" s="16"/>
      <c r="AV15" s="16"/>
      <c r="AW15" s="16"/>
      <c r="AX15" s="16"/>
      <c r="AY15" s="46" t="s">
        <v>81</v>
      </c>
      <c r="AZ15" s="73">
        <v>2.1</v>
      </c>
      <c r="BA15" s="45" t="s">
        <v>109</v>
      </c>
      <c r="BB15" s="44">
        <v>20.2</v>
      </c>
      <c r="BC15" s="42">
        <v>2.2000000000000002</v>
      </c>
      <c r="BD15" s="46"/>
      <c r="BG15" s="138"/>
      <c r="BH15" s="138"/>
    </row>
    <row r="16" spans="1:60" x14ac:dyDescent="0.2">
      <c r="A16" s="50">
        <v>8</v>
      </c>
      <c r="B16" s="51">
        <v>27.1</v>
      </c>
      <c r="C16" s="51">
        <v>35</v>
      </c>
      <c r="D16" s="51">
        <v>20.100000000000001</v>
      </c>
      <c r="E16" s="52">
        <f t="shared" si="0"/>
        <v>14.899999999999999</v>
      </c>
      <c r="F16" s="51">
        <v>18.600000000000001</v>
      </c>
      <c r="G16" s="51">
        <v>17.5</v>
      </c>
      <c r="H16" s="51">
        <v>14.4</v>
      </c>
      <c r="I16" s="51">
        <v>17.399999999999999</v>
      </c>
      <c r="J16" s="51">
        <v>10.4</v>
      </c>
      <c r="K16" s="51">
        <v>12.2</v>
      </c>
      <c r="L16" s="53">
        <v>45</v>
      </c>
      <c r="M16" s="53">
        <v>71</v>
      </c>
      <c r="N16" s="53">
        <v>20</v>
      </c>
      <c r="O16" s="51">
        <v>861.5</v>
      </c>
      <c r="P16" s="51">
        <v>865.1</v>
      </c>
      <c r="Q16" s="51">
        <v>858.3</v>
      </c>
      <c r="R16" s="52">
        <f t="shared" si="1"/>
        <v>6.8000000000000682</v>
      </c>
      <c r="S16" s="51">
        <v>1005.1</v>
      </c>
      <c r="T16" s="51">
        <v>1009.3</v>
      </c>
      <c r="U16" s="51">
        <v>999.6</v>
      </c>
      <c r="V16" s="52">
        <f t="shared" si="2"/>
        <v>9.6999999999999318</v>
      </c>
      <c r="W16" s="53">
        <v>5</v>
      </c>
      <c r="X16" s="53">
        <v>10</v>
      </c>
      <c r="Y16" s="53">
        <v>2</v>
      </c>
      <c r="Z16" s="51">
        <v>9</v>
      </c>
      <c r="AA16" s="51">
        <v>0</v>
      </c>
      <c r="AB16" s="54">
        <v>5.72</v>
      </c>
      <c r="AC16" s="54"/>
      <c r="AD16" s="54"/>
      <c r="AE16" s="54"/>
      <c r="AF16" s="54"/>
      <c r="AG16" s="54"/>
      <c r="AH16" s="54"/>
      <c r="AI16" s="54"/>
      <c r="AJ16" s="120"/>
      <c r="AK16" s="54"/>
      <c r="AL16" s="54"/>
      <c r="AM16" s="17"/>
      <c r="AN16" s="16"/>
      <c r="AO16" s="16"/>
      <c r="AP16" s="16"/>
      <c r="AQ16" s="16"/>
      <c r="AR16" s="16"/>
      <c r="AS16" s="16"/>
      <c r="AT16" s="16"/>
      <c r="AU16" s="16"/>
      <c r="AV16" s="16"/>
      <c r="AW16" s="16"/>
      <c r="AX16" s="16"/>
      <c r="AY16" s="46" t="s">
        <v>102</v>
      </c>
      <c r="AZ16" s="73">
        <v>1.8</v>
      </c>
      <c r="BA16" s="45" t="s">
        <v>110</v>
      </c>
      <c r="BB16" s="44">
        <v>7</v>
      </c>
      <c r="BC16" s="42">
        <v>2.6</v>
      </c>
      <c r="BD16" s="46"/>
      <c r="BG16" s="138"/>
      <c r="BH16" s="138"/>
    </row>
    <row r="17" spans="1:60" x14ac:dyDescent="0.2">
      <c r="A17" s="50">
        <f>A16+1</f>
        <v>9</v>
      </c>
      <c r="B17" s="51">
        <v>30.2</v>
      </c>
      <c r="C17" s="115">
        <v>37</v>
      </c>
      <c r="D17" s="115">
        <v>18.8</v>
      </c>
      <c r="E17" s="116">
        <v>18.2</v>
      </c>
      <c r="F17" s="115">
        <v>17</v>
      </c>
      <c r="G17" s="51">
        <v>15.9</v>
      </c>
      <c r="H17" s="51">
        <v>9.9</v>
      </c>
      <c r="I17" s="51">
        <v>12.4</v>
      </c>
      <c r="J17" s="51">
        <v>7.7</v>
      </c>
      <c r="K17" s="51">
        <v>6.8</v>
      </c>
      <c r="L17" s="53">
        <v>25</v>
      </c>
      <c r="M17" s="53">
        <v>50</v>
      </c>
      <c r="N17" s="53">
        <v>12</v>
      </c>
      <c r="O17" s="51">
        <v>860.9</v>
      </c>
      <c r="P17" s="51">
        <v>863</v>
      </c>
      <c r="Q17" s="51">
        <v>858.3</v>
      </c>
      <c r="R17" s="52">
        <f t="shared" si="1"/>
        <v>4.7000000000000455</v>
      </c>
      <c r="S17" s="51">
        <v>1002.4</v>
      </c>
      <c r="T17" s="51">
        <v>1006.8</v>
      </c>
      <c r="U17" s="51">
        <v>997.6</v>
      </c>
      <c r="V17" s="52">
        <f t="shared" si="2"/>
        <v>9.1999999999999318</v>
      </c>
      <c r="W17" s="53">
        <v>3</v>
      </c>
      <c r="X17" s="53">
        <v>10</v>
      </c>
      <c r="Y17" s="53">
        <v>2</v>
      </c>
      <c r="Z17" s="51">
        <v>9.3000000000000007</v>
      </c>
      <c r="AA17" s="51">
        <v>0</v>
      </c>
      <c r="AB17" s="54">
        <v>10.31</v>
      </c>
      <c r="AC17" s="54"/>
      <c r="AD17" s="54"/>
      <c r="AE17" s="54"/>
      <c r="AF17" s="54"/>
      <c r="AG17" s="54"/>
      <c r="AH17" s="54"/>
      <c r="AI17" s="54"/>
      <c r="AJ17" s="120"/>
      <c r="AK17" s="120"/>
      <c r="AL17" s="120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84" t="s">
        <v>102</v>
      </c>
      <c r="AZ17" s="43">
        <v>2</v>
      </c>
      <c r="BA17" s="45" t="s">
        <v>109</v>
      </c>
      <c r="BB17" s="73">
        <v>7.3</v>
      </c>
      <c r="BC17" s="43">
        <v>2</v>
      </c>
      <c r="BD17" s="46"/>
      <c r="BG17" s="138"/>
      <c r="BH17" s="138"/>
    </row>
    <row r="18" spans="1:60" s="114" customFormat="1" x14ac:dyDescent="0.2">
      <c r="A18" s="156">
        <f>A17+1</f>
        <v>10</v>
      </c>
      <c r="B18" s="293">
        <v>28.6</v>
      </c>
      <c r="C18" s="155">
        <v>35.1</v>
      </c>
      <c r="D18" s="155">
        <v>23.4</v>
      </c>
      <c r="E18" s="142">
        <f t="shared" si="0"/>
        <v>11.700000000000003</v>
      </c>
      <c r="F18" s="155">
        <v>22</v>
      </c>
      <c r="G18" s="155">
        <v>15.9</v>
      </c>
      <c r="H18" s="155">
        <v>10.7</v>
      </c>
      <c r="I18" s="155">
        <v>13.2</v>
      </c>
      <c r="J18" s="155">
        <v>9.3000000000000007</v>
      </c>
      <c r="K18" s="155">
        <v>8</v>
      </c>
      <c r="L18" s="157">
        <v>29</v>
      </c>
      <c r="M18" s="157">
        <v>39</v>
      </c>
      <c r="N18" s="157">
        <v>17</v>
      </c>
      <c r="O18" s="155">
        <v>859.3</v>
      </c>
      <c r="P18" s="155">
        <v>860.7</v>
      </c>
      <c r="Q18" s="155">
        <v>857.2</v>
      </c>
      <c r="R18" s="142">
        <f t="shared" si="1"/>
        <v>3.5</v>
      </c>
      <c r="S18" s="155">
        <v>1000.5</v>
      </c>
      <c r="T18" s="155">
        <v>1003.7</v>
      </c>
      <c r="U18" s="155">
        <v>997.3</v>
      </c>
      <c r="V18" s="142">
        <f t="shared" si="2"/>
        <v>6.4000000000000909</v>
      </c>
      <c r="W18" s="157">
        <v>5</v>
      </c>
      <c r="X18" s="53">
        <v>10</v>
      </c>
      <c r="Y18" s="53">
        <v>2</v>
      </c>
      <c r="Z18" s="155">
        <v>6.3</v>
      </c>
      <c r="AA18" s="155">
        <v>0.1</v>
      </c>
      <c r="AB18" s="158">
        <v>11.74</v>
      </c>
      <c r="AC18" s="158"/>
      <c r="AD18" s="158"/>
      <c r="AE18" s="158"/>
      <c r="AF18" s="158"/>
      <c r="AG18" s="158"/>
      <c r="AH18" s="158"/>
      <c r="AI18" s="158"/>
      <c r="AJ18" s="158"/>
      <c r="AK18" s="158"/>
      <c r="AL18" s="158"/>
      <c r="AM18" s="159"/>
      <c r="AN18" s="160"/>
      <c r="AO18" s="160"/>
      <c r="AP18" s="160"/>
      <c r="AQ18" s="160"/>
      <c r="AR18" s="160"/>
      <c r="AS18" s="160"/>
      <c r="AT18" s="160"/>
      <c r="AU18" s="160"/>
      <c r="AV18" s="160"/>
      <c r="AW18" s="160"/>
      <c r="AX18" s="159"/>
      <c r="AY18" s="289" t="s">
        <v>81</v>
      </c>
      <c r="AZ18" s="162">
        <v>2.8</v>
      </c>
      <c r="BA18" s="163" t="s">
        <v>104</v>
      </c>
      <c r="BB18" s="164">
        <v>14.8</v>
      </c>
      <c r="BC18" s="162">
        <v>3</v>
      </c>
      <c r="BD18" s="113"/>
      <c r="BE18" s="117"/>
      <c r="BG18" s="139"/>
      <c r="BH18" s="139"/>
    </row>
    <row r="19" spans="1:60" x14ac:dyDescent="0.2">
      <c r="A19" s="50">
        <f>A18+1</f>
        <v>11</v>
      </c>
      <c r="B19" s="51">
        <v>30</v>
      </c>
      <c r="C19" s="51">
        <v>37.4</v>
      </c>
      <c r="D19" s="51">
        <v>22.4</v>
      </c>
      <c r="E19" s="52">
        <f t="shared" si="0"/>
        <v>15</v>
      </c>
      <c r="F19" s="51">
        <v>21</v>
      </c>
      <c r="G19" s="51">
        <v>15.7</v>
      </c>
      <c r="H19" s="51">
        <v>8.6999999999999993</v>
      </c>
      <c r="I19" s="51">
        <v>13.9</v>
      </c>
      <c r="J19" s="51">
        <v>5.6</v>
      </c>
      <c r="K19" s="51">
        <v>4.5</v>
      </c>
      <c r="L19" s="53">
        <v>21</v>
      </c>
      <c r="M19" s="53">
        <v>49</v>
      </c>
      <c r="N19" s="53">
        <v>10</v>
      </c>
      <c r="O19" s="51">
        <v>857.8</v>
      </c>
      <c r="P19" s="51">
        <v>860.2</v>
      </c>
      <c r="Q19" s="51">
        <v>855.2</v>
      </c>
      <c r="R19" s="52">
        <f t="shared" si="1"/>
        <v>5</v>
      </c>
      <c r="S19" s="51">
        <v>999</v>
      </c>
      <c r="T19" s="51">
        <v>1004</v>
      </c>
      <c r="U19" s="51">
        <v>993.9</v>
      </c>
      <c r="V19" s="52">
        <f t="shared" si="2"/>
        <v>10.100000000000023</v>
      </c>
      <c r="W19" s="53">
        <v>1</v>
      </c>
      <c r="X19" s="53">
        <v>10</v>
      </c>
      <c r="Y19" s="53">
        <v>2</v>
      </c>
      <c r="Z19" s="51">
        <v>12.1</v>
      </c>
      <c r="AA19" s="51">
        <v>0</v>
      </c>
      <c r="AB19" s="54">
        <v>10.66</v>
      </c>
      <c r="AC19" s="54"/>
      <c r="AD19" s="54"/>
      <c r="AE19" s="54"/>
      <c r="AF19" s="54"/>
      <c r="AG19" s="54"/>
      <c r="AH19" s="54"/>
      <c r="AI19" s="54"/>
      <c r="AJ19" s="54"/>
      <c r="AK19" s="54"/>
      <c r="AL19" s="54"/>
      <c r="AM19" s="16"/>
      <c r="AN19" s="16"/>
      <c r="AO19" s="16"/>
      <c r="AP19" s="16"/>
      <c r="AQ19" s="16"/>
      <c r="AR19" s="16"/>
      <c r="AS19" s="16"/>
      <c r="AT19" s="16"/>
      <c r="AU19" s="16"/>
      <c r="AV19" s="16"/>
      <c r="AW19" s="16"/>
      <c r="AX19" s="16"/>
      <c r="AY19" s="169" t="s">
        <v>81</v>
      </c>
      <c r="AZ19" s="43">
        <v>3.2</v>
      </c>
      <c r="BA19" s="45" t="s">
        <v>111</v>
      </c>
      <c r="BB19" s="44">
        <v>9</v>
      </c>
      <c r="BC19" s="43">
        <v>3.2</v>
      </c>
      <c r="BD19" s="46"/>
      <c r="BG19" s="138"/>
      <c r="BH19" s="138"/>
    </row>
    <row r="20" spans="1:60" x14ac:dyDescent="0.2">
      <c r="A20" s="55">
        <v>12</v>
      </c>
      <c r="B20" s="51">
        <v>30.3</v>
      </c>
      <c r="C20" s="51">
        <v>38.799999999999997</v>
      </c>
      <c r="D20" s="51">
        <v>23</v>
      </c>
      <c r="E20" s="52">
        <f t="shared" si="0"/>
        <v>15.799999999999997</v>
      </c>
      <c r="F20" s="51">
        <v>21.5</v>
      </c>
      <c r="G20" s="51">
        <v>14.3</v>
      </c>
      <c r="H20" s="51">
        <v>6.7</v>
      </c>
      <c r="I20" s="51">
        <v>7.7</v>
      </c>
      <c r="J20" s="51">
        <v>4</v>
      </c>
      <c r="K20" s="51">
        <v>1.1000000000000001</v>
      </c>
      <c r="L20" s="53">
        <v>15</v>
      </c>
      <c r="M20" s="53">
        <v>25</v>
      </c>
      <c r="N20" s="53">
        <v>7</v>
      </c>
      <c r="O20" s="51">
        <v>858.8</v>
      </c>
      <c r="P20" s="51">
        <v>860.6</v>
      </c>
      <c r="Q20" s="51">
        <v>856.6</v>
      </c>
      <c r="R20" s="52">
        <f t="shared" si="1"/>
        <v>4</v>
      </c>
      <c r="S20" s="51">
        <v>1001.4</v>
      </c>
      <c r="T20" s="51">
        <v>1003.7</v>
      </c>
      <c r="U20" s="51">
        <v>995.4</v>
      </c>
      <c r="V20" s="52">
        <f t="shared" si="2"/>
        <v>8.3000000000000682</v>
      </c>
      <c r="W20" s="53"/>
      <c r="X20" s="53">
        <v>10</v>
      </c>
      <c r="Y20" s="53">
        <v>2</v>
      </c>
      <c r="Z20" s="51">
        <v>12.5</v>
      </c>
      <c r="AA20" s="51">
        <v>0</v>
      </c>
      <c r="AB20" s="54">
        <v>13.24</v>
      </c>
      <c r="AC20" s="54"/>
      <c r="AD20" s="54"/>
      <c r="AE20" s="54"/>
      <c r="AF20" s="54"/>
      <c r="AG20" s="54"/>
      <c r="AH20" s="54"/>
      <c r="AI20" s="54"/>
      <c r="AJ20" s="54"/>
      <c r="AK20" s="54"/>
      <c r="AL20" s="54"/>
      <c r="AM20" s="16"/>
      <c r="AN20" s="16"/>
      <c r="AO20" s="16"/>
      <c r="AP20" s="16"/>
      <c r="AQ20" s="16"/>
      <c r="AR20" s="16"/>
      <c r="AS20" s="16"/>
      <c r="AT20" s="16"/>
      <c r="AU20" s="16"/>
      <c r="AV20" s="16"/>
      <c r="AW20" s="16"/>
      <c r="AX20" s="16"/>
      <c r="AY20" s="119" t="s">
        <v>110</v>
      </c>
      <c r="AZ20" s="43">
        <v>5</v>
      </c>
      <c r="BA20" s="45" t="s">
        <v>110</v>
      </c>
      <c r="BB20" s="44">
        <v>11.5</v>
      </c>
      <c r="BC20" s="43">
        <v>5.0999999999999996</v>
      </c>
      <c r="BD20" s="46"/>
      <c r="BG20" s="138"/>
      <c r="BH20" s="138"/>
    </row>
    <row r="21" spans="1:60" x14ac:dyDescent="0.2">
      <c r="A21" s="55">
        <v>13</v>
      </c>
      <c r="B21" s="51">
        <v>29.4</v>
      </c>
      <c r="C21" s="51">
        <v>37.700000000000003</v>
      </c>
      <c r="D21" s="51">
        <v>20</v>
      </c>
      <c r="E21" s="52">
        <f t="shared" si="0"/>
        <v>17.700000000000003</v>
      </c>
      <c r="F21" s="51">
        <v>16.5</v>
      </c>
      <c r="G21" s="51">
        <v>14.6</v>
      </c>
      <c r="H21" s="51">
        <v>7.6</v>
      </c>
      <c r="I21" s="51">
        <v>9.6999999999999993</v>
      </c>
      <c r="J21" s="51">
        <v>5.3</v>
      </c>
      <c r="K21" s="51">
        <v>2.7</v>
      </c>
      <c r="L21" s="53">
        <v>20</v>
      </c>
      <c r="M21" s="53">
        <v>36</v>
      </c>
      <c r="N21" s="53">
        <v>8</v>
      </c>
      <c r="O21" s="51">
        <v>860.1</v>
      </c>
      <c r="P21" s="51">
        <v>862.9</v>
      </c>
      <c r="Q21" s="51">
        <v>856.7</v>
      </c>
      <c r="R21" s="52">
        <f t="shared" si="1"/>
        <v>6.1999999999999318</v>
      </c>
      <c r="S21" s="51">
        <v>1002.6</v>
      </c>
      <c r="T21" s="51">
        <v>1007.8</v>
      </c>
      <c r="U21" s="51">
        <v>995.9</v>
      </c>
      <c r="V21" s="52">
        <f t="shared" si="2"/>
        <v>11.899999999999977</v>
      </c>
      <c r="W21" s="53">
        <v>1</v>
      </c>
      <c r="X21" s="53">
        <v>10</v>
      </c>
      <c r="Y21" s="53">
        <v>2</v>
      </c>
      <c r="Z21" s="51">
        <v>12.5</v>
      </c>
      <c r="AA21" s="51">
        <v>0</v>
      </c>
      <c r="AB21" s="54">
        <v>14.8</v>
      </c>
      <c r="AC21" s="54"/>
      <c r="AD21" s="54"/>
      <c r="AE21" s="54"/>
      <c r="AF21" s="54"/>
      <c r="AG21" s="54"/>
      <c r="AH21" s="54"/>
      <c r="AI21" s="111"/>
      <c r="AJ21" s="54"/>
      <c r="AK21" s="54"/>
      <c r="AL21" s="54"/>
      <c r="AM21" s="16"/>
      <c r="AN21" s="17"/>
      <c r="AO21" s="16"/>
      <c r="AP21" s="16"/>
      <c r="AQ21" s="16"/>
      <c r="AR21" s="16"/>
      <c r="AS21" s="16"/>
      <c r="AT21" s="16"/>
      <c r="AU21" s="16"/>
      <c r="AV21" s="16"/>
      <c r="AW21" s="17"/>
      <c r="AX21" s="17"/>
      <c r="AY21" s="169" t="s">
        <v>108</v>
      </c>
      <c r="AZ21" s="43">
        <v>2.7</v>
      </c>
      <c r="BA21" s="45" t="s">
        <v>108</v>
      </c>
      <c r="BB21" s="44">
        <v>6.7</v>
      </c>
      <c r="BC21" s="43">
        <v>2</v>
      </c>
      <c r="BD21" s="46"/>
      <c r="BG21" s="138"/>
      <c r="BH21" s="138"/>
    </row>
    <row r="22" spans="1:60" x14ac:dyDescent="0.2">
      <c r="A22" s="55">
        <v>14</v>
      </c>
      <c r="B22" s="51">
        <v>30</v>
      </c>
      <c r="C22" s="51">
        <v>36.799999999999997</v>
      </c>
      <c r="D22" s="51">
        <v>22.5</v>
      </c>
      <c r="E22" s="52">
        <f t="shared" si="0"/>
        <v>14.299999999999997</v>
      </c>
      <c r="F22" s="51">
        <v>16.600000000000001</v>
      </c>
      <c r="G22" s="51">
        <v>14.7</v>
      </c>
      <c r="H22" s="51">
        <v>8.1</v>
      </c>
      <c r="I22" s="51">
        <v>9.1</v>
      </c>
      <c r="J22" s="51">
        <v>7.1</v>
      </c>
      <c r="K22" s="51">
        <v>3.9</v>
      </c>
      <c r="L22" s="53">
        <v>20</v>
      </c>
      <c r="M22" s="53">
        <v>28</v>
      </c>
      <c r="N22" s="53">
        <v>13</v>
      </c>
      <c r="O22" s="51">
        <v>859.3</v>
      </c>
      <c r="P22" s="51">
        <v>861.8</v>
      </c>
      <c r="Q22" s="51">
        <v>855.8</v>
      </c>
      <c r="R22" s="52">
        <f t="shared" si="1"/>
        <v>6</v>
      </c>
      <c r="S22" s="51">
        <v>1000.2</v>
      </c>
      <c r="T22" s="51">
        <v>1005</v>
      </c>
      <c r="U22" s="51">
        <v>995.3</v>
      </c>
      <c r="V22" s="52">
        <f t="shared" si="2"/>
        <v>9.7000000000000455</v>
      </c>
      <c r="W22" s="53"/>
      <c r="X22" s="53">
        <v>10</v>
      </c>
      <c r="Y22" s="53">
        <v>2</v>
      </c>
      <c r="Z22" s="51">
        <v>12.5</v>
      </c>
      <c r="AA22" s="51">
        <v>0</v>
      </c>
      <c r="AB22" s="54">
        <v>12.28</v>
      </c>
      <c r="AC22" s="54"/>
      <c r="AD22" s="54"/>
      <c r="AE22" s="54"/>
      <c r="AF22" s="54"/>
      <c r="AG22" s="54"/>
      <c r="AH22" s="54"/>
      <c r="AI22" s="54"/>
      <c r="AJ22" s="54"/>
      <c r="AK22" s="54"/>
      <c r="AL22" s="54"/>
      <c r="AM22" s="16"/>
      <c r="AN22" s="17"/>
      <c r="AO22" s="16"/>
      <c r="AP22" s="16"/>
      <c r="AQ22" s="16"/>
      <c r="AR22" s="16"/>
      <c r="AS22" s="16"/>
      <c r="AT22" s="16"/>
      <c r="AU22" s="118" t="s">
        <v>80</v>
      </c>
      <c r="AV22" s="16"/>
      <c r="AW22" s="16"/>
      <c r="AX22" s="118" t="s">
        <v>102</v>
      </c>
      <c r="AY22" s="169" t="s">
        <v>102</v>
      </c>
      <c r="AZ22" s="43">
        <v>2.2000000000000002</v>
      </c>
      <c r="BA22" s="45" t="s">
        <v>104</v>
      </c>
      <c r="BB22" s="44">
        <v>7.3</v>
      </c>
      <c r="BC22" s="43">
        <v>2.2999999999999998</v>
      </c>
      <c r="BD22" s="46"/>
      <c r="BG22" s="138"/>
      <c r="BH22" s="138"/>
    </row>
    <row r="23" spans="1:60" x14ac:dyDescent="0.2">
      <c r="A23" s="55">
        <v>15</v>
      </c>
      <c r="B23" s="51">
        <v>29.7</v>
      </c>
      <c r="C23" s="51">
        <v>37.6</v>
      </c>
      <c r="D23" s="51">
        <v>21.9</v>
      </c>
      <c r="E23" s="52">
        <f t="shared" si="0"/>
        <v>15.700000000000003</v>
      </c>
      <c r="F23" s="51">
        <v>17.8</v>
      </c>
      <c r="G23" s="51">
        <v>15.2</v>
      </c>
      <c r="H23" s="51">
        <v>9.1</v>
      </c>
      <c r="I23" s="51">
        <v>14.5</v>
      </c>
      <c r="J23" s="51">
        <v>6.4</v>
      </c>
      <c r="K23" s="51">
        <v>5.2</v>
      </c>
      <c r="L23" s="53">
        <v>23</v>
      </c>
      <c r="M23" s="53">
        <v>39</v>
      </c>
      <c r="N23" s="53">
        <v>12</v>
      </c>
      <c r="O23" s="51">
        <v>859.7</v>
      </c>
      <c r="P23" s="51">
        <v>862.2</v>
      </c>
      <c r="Q23" s="51">
        <v>856.7</v>
      </c>
      <c r="R23" s="52">
        <f t="shared" si="1"/>
        <v>5.5</v>
      </c>
      <c r="S23" s="51">
        <v>1000.9</v>
      </c>
      <c r="T23" s="51">
        <v>1004.5</v>
      </c>
      <c r="U23" s="51">
        <v>995.6</v>
      </c>
      <c r="V23" s="52">
        <f t="shared" si="2"/>
        <v>8.8999999999999773</v>
      </c>
      <c r="W23" s="53">
        <v>1</v>
      </c>
      <c r="X23" s="53">
        <v>10</v>
      </c>
      <c r="Y23" s="53">
        <v>2</v>
      </c>
      <c r="Z23" s="51">
        <v>12.5</v>
      </c>
      <c r="AA23" s="51">
        <v>0</v>
      </c>
      <c r="AB23" s="54">
        <v>10.09</v>
      </c>
      <c r="AC23" s="54"/>
      <c r="AD23" s="54"/>
      <c r="AE23" s="54"/>
      <c r="AF23" s="54"/>
      <c r="AG23" s="54"/>
      <c r="AH23" s="54"/>
      <c r="AI23" s="54"/>
      <c r="AJ23" s="54"/>
      <c r="AK23" s="54"/>
      <c r="AL23" s="54"/>
      <c r="AM23" s="16"/>
      <c r="AN23" s="17"/>
      <c r="AO23" s="16"/>
      <c r="AP23" s="16"/>
      <c r="AQ23" s="16"/>
      <c r="AR23" s="16"/>
      <c r="AS23" s="16"/>
      <c r="AT23" s="16"/>
      <c r="AU23" s="118" t="s">
        <v>80</v>
      </c>
      <c r="AV23" s="16"/>
      <c r="AW23" s="16"/>
      <c r="AX23" s="118" t="s">
        <v>86</v>
      </c>
      <c r="AY23" s="169" t="s">
        <v>102</v>
      </c>
      <c r="AZ23" s="43">
        <v>2.2999999999999998</v>
      </c>
      <c r="BA23" s="45" t="s">
        <v>102</v>
      </c>
      <c r="BB23" s="44">
        <v>10.1</v>
      </c>
      <c r="BC23" s="43">
        <v>2.1</v>
      </c>
      <c r="BD23" s="46"/>
      <c r="BG23" s="138"/>
      <c r="BH23" s="138"/>
    </row>
    <row r="24" spans="1:60" x14ac:dyDescent="0.2">
      <c r="A24" s="55">
        <v>16</v>
      </c>
      <c r="B24" s="51">
        <v>27.1</v>
      </c>
      <c r="C24" s="51">
        <v>36.4</v>
      </c>
      <c r="D24" s="51">
        <v>21.8</v>
      </c>
      <c r="E24" s="52">
        <f t="shared" si="0"/>
        <v>14.599999999999998</v>
      </c>
      <c r="F24" s="51">
        <v>22</v>
      </c>
      <c r="G24" s="51">
        <v>17.899999999999999</v>
      </c>
      <c r="H24" s="51">
        <v>15</v>
      </c>
      <c r="I24" s="51">
        <v>17.100000000000001</v>
      </c>
      <c r="J24" s="51">
        <v>12.8</v>
      </c>
      <c r="K24" s="51">
        <v>13</v>
      </c>
      <c r="L24" s="53">
        <v>43</v>
      </c>
      <c r="M24" s="53">
        <v>65</v>
      </c>
      <c r="N24" s="53">
        <v>24</v>
      </c>
      <c r="O24" s="51">
        <v>861.4</v>
      </c>
      <c r="P24" s="51">
        <v>863.1</v>
      </c>
      <c r="Q24" s="51">
        <v>859.2</v>
      </c>
      <c r="R24" s="52">
        <f t="shared" si="1"/>
        <v>3.8999999999999773</v>
      </c>
      <c r="S24" s="51">
        <v>1003.3</v>
      </c>
      <c r="T24" s="51">
        <v>1005.6</v>
      </c>
      <c r="U24" s="51">
        <v>1000</v>
      </c>
      <c r="V24" s="52">
        <f t="shared" si="2"/>
        <v>5.6000000000000227</v>
      </c>
      <c r="W24" s="53">
        <v>5</v>
      </c>
      <c r="X24" s="53">
        <v>10</v>
      </c>
      <c r="Y24" s="53">
        <v>2</v>
      </c>
      <c r="Z24" s="51">
        <v>8</v>
      </c>
      <c r="AA24" s="51">
        <v>1.8</v>
      </c>
      <c r="AB24" s="54">
        <v>13.77</v>
      </c>
      <c r="AC24" s="54"/>
      <c r="AD24" s="120" t="s">
        <v>80</v>
      </c>
      <c r="AE24" s="54"/>
      <c r="AF24" s="54"/>
      <c r="AG24" s="54"/>
      <c r="AH24" s="54"/>
      <c r="AI24" s="54"/>
      <c r="AJ24" s="54"/>
      <c r="AK24" s="120"/>
      <c r="AL24" s="120"/>
      <c r="AM24" s="17"/>
      <c r="AN24" s="16"/>
      <c r="AO24" s="16"/>
      <c r="AP24" s="16"/>
      <c r="AQ24" s="16"/>
      <c r="AR24" s="16"/>
      <c r="AS24" s="16"/>
      <c r="AT24" s="118" t="s">
        <v>80</v>
      </c>
      <c r="AU24" s="118" t="s">
        <v>80</v>
      </c>
      <c r="AV24" s="16"/>
      <c r="AW24" s="16"/>
      <c r="AX24" s="118" t="s">
        <v>82</v>
      </c>
      <c r="AY24" s="169" t="s">
        <v>105</v>
      </c>
      <c r="AZ24" s="43">
        <v>4.2</v>
      </c>
      <c r="BA24" s="45" t="s">
        <v>109</v>
      </c>
      <c r="BB24" s="44">
        <v>14.8</v>
      </c>
      <c r="BC24" s="43">
        <v>4.4000000000000004</v>
      </c>
      <c r="BD24" s="46"/>
      <c r="BG24" s="138"/>
      <c r="BH24" s="138"/>
    </row>
    <row r="25" spans="1:60" x14ac:dyDescent="0.2">
      <c r="A25" s="55">
        <v>17</v>
      </c>
      <c r="B25" s="51">
        <v>28.1</v>
      </c>
      <c r="C25" s="51">
        <v>35.4</v>
      </c>
      <c r="D25" s="51">
        <v>21.4</v>
      </c>
      <c r="E25" s="52">
        <f t="shared" si="0"/>
        <v>14</v>
      </c>
      <c r="F25" s="51">
        <v>17.8</v>
      </c>
      <c r="G25" s="51">
        <v>18</v>
      </c>
      <c r="H25" s="51">
        <v>14.8</v>
      </c>
      <c r="I25" s="51">
        <v>16.8</v>
      </c>
      <c r="J25" s="51">
        <v>12.3</v>
      </c>
      <c r="K25" s="51">
        <v>12.9</v>
      </c>
      <c r="L25" s="53">
        <v>42</v>
      </c>
      <c r="M25" s="53">
        <v>65</v>
      </c>
      <c r="N25" s="53">
        <v>24</v>
      </c>
      <c r="O25" s="51">
        <v>861.1</v>
      </c>
      <c r="P25" s="51">
        <v>862.6</v>
      </c>
      <c r="Q25" s="51">
        <v>858.3</v>
      </c>
      <c r="R25" s="52">
        <f t="shared" si="1"/>
        <v>4.3000000000000682</v>
      </c>
      <c r="S25" s="51">
        <v>1004.1</v>
      </c>
      <c r="T25" s="51">
        <v>1007.8</v>
      </c>
      <c r="U25" s="51">
        <v>998.8</v>
      </c>
      <c r="V25" s="52">
        <f t="shared" si="2"/>
        <v>9</v>
      </c>
      <c r="W25" s="53">
        <v>2</v>
      </c>
      <c r="X25" s="53">
        <v>10</v>
      </c>
      <c r="Y25" s="53">
        <v>2</v>
      </c>
      <c r="Z25" s="51">
        <v>12.1</v>
      </c>
      <c r="AA25" s="51">
        <v>0</v>
      </c>
      <c r="AB25" s="54">
        <v>7.38</v>
      </c>
      <c r="AC25" s="54"/>
      <c r="AD25" s="54"/>
      <c r="AE25" s="54"/>
      <c r="AF25" s="54"/>
      <c r="AG25" s="54"/>
      <c r="AH25" s="54"/>
      <c r="AI25" s="54"/>
      <c r="AJ25" s="54"/>
      <c r="AK25" s="54"/>
      <c r="AL25" s="54"/>
      <c r="AM25" s="16"/>
      <c r="AN25" s="16"/>
      <c r="AO25" s="16"/>
      <c r="AP25" s="16"/>
      <c r="AQ25" s="16"/>
      <c r="AR25" s="16"/>
      <c r="AS25" s="16"/>
      <c r="AT25" s="16"/>
      <c r="AU25" s="118" t="s">
        <v>80</v>
      </c>
      <c r="AV25" s="16"/>
      <c r="AW25" s="16"/>
      <c r="AX25" s="16"/>
      <c r="AY25" s="169" t="s">
        <v>108</v>
      </c>
      <c r="AZ25" s="43">
        <v>3.2</v>
      </c>
      <c r="BA25" s="45" t="s">
        <v>110</v>
      </c>
      <c r="BB25" s="44">
        <v>9</v>
      </c>
      <c r="BC25" s="43">
        <v>3.1</v>
      </c>
      <c r="BD25" s="46"/>
      <c r="BG25" s="138"/>
      <c r="BH25" s="138"/>
    </row>
    <row r="26" spans="1:60" x14ac:dyDescent="0.2">
      <c r="A26" s="55">
        <v>18</v>
      </c>
      <c r="B26" s="51">
        <v>28.9</v>
      </c>
      <c r="C26" s="51">
        <v>36.200000000000003</v>
      </c>
      <c r="D26" s="51">
        <v>22.8</v>
      </c>
      <c r="E26" s="52">
        <f t="shared" si="0"/>
        <v>13.400000000000002</v>
      </c>
      <c r="F26" s="51">
        <v>23.6</v>
      </c>
      <c r="G26" s="51">
        <v>17.899999999999999</v>
      </c>
      <c r="H26" s="51">
        <v>14.1</v>
      </c>
      <c r="I26" s="51">
        <v>17.2</v>
      </c>
      <c r="J26" s="51">
        <v>12.4</v>
      </c>
      <c r="K26" s="51">
        <v>12</v>
      </c>
      <c r="L26" s="53">
        <v>38</v>
      </c>
      <c r="M26" s="53">
        <v>63</v>
      </c>
      <c r="N26" s="53">
        <v>21</v>
      </c>
      <c r="O26" s="51">
        <v>861.9</v>
      </c>
      <c r="P26" s="51">
        <v>866</v>
      </c>
      <c r="Q26" s="51">
        <v>859.1</v>
      </c>
      <c r="R26" s="52">
        <f t="shared" si="1"/>
        <v>6.8999999999999773</v>
      </c>
      <c r="S26" s="51">
        <v>1003.6</v>
      </c>
      <c r="T26" s="51">
        <v>1007.7</v>
      </c>
      <c r="U26" s="51">
        <v>999.6</v>
      </c>
      <c r="V26" s="52">
        <f t="shared" si="2"/>
        <v>8.1000000000000227</v>
      </c>
      <c r="W26" s="53">
        <v>6</v>
      </c>
      <c r="X26" s="53">
        <v>10</v>
      </c>
      <c r="Y26" s="53">
        <v>2</v>
      </c>
      <c r="Z26" s="51">
        <v>6.6</v>
      </c>
      <c r="AA26" s="141" t="s">
        <v>92</v>
      </c>
      <c r="AB26" s="54">
        <v>10.25</v>
      </c>
      <c r="AC26" s="120" t="s">
        <v>80</v>
      </c>
      <c r="AD26" s="54"/>
      <c r="AE26" s="54"/>
      <c r="AF26" s="54"/>
      <c r="AG26" s="54"/>
      <c r="AH26" s="54"/>
      <c r="AI26" s="54"/>
      <c r="AJ26" s="54"/>
      <c r="AK26" s="54"/>
      <c r="AL26" s="54"/>
      <c r="AM26" s="16"/>
      <c r="AN26" s="16"/>
      <c r="AO26" s="16"/>
      <c r="AP26" s="16"/>
      <c r="AQ26" s="16"/>
      <c r="AR26" s="16"/>
      <c r="AS26" s="81"/>
      <c r="AT26" s="16"/>
      <c r="AU26" s="118" t="s">
        <v>80</v>
      </c>
      <c r="AV26" s="16"/>
      <c r="AW26" s="16"/>
      <c r="AX26" s="118" t="s">
        <v>95</v>
      </c>
      <c r="AY26" s="169" t="s">
        <v>111</v>
      </c>
      <c r="AZ26" s="43">
        <v>2.4</v>
      </c>
      <c r="BA26" s="45" t="s">
        <v>100</v>
      </c>
      <c r="BB26" s="44">
        <v>11.8</v>
      </c>
      <c r="BC26" s="43">
        <v>2.2000000000000002</v>
      </c>
      <c r="BD26" s="46"/>
      <c r="BG26" s="138"/>
      <c r="BH26" s="138"/>
    </row>
    <row r="27" spans="1:60" x14ac:dyDescent="0.2">
      <c r="A27" s="55">
        <v>19</v>
      </c>
      <c r="B27" s="51">
        <v>26.1</v>
      </c>
      <c r="C27" s="51">
        <v>34.299999999999997</v>
      </c>
      <c r="D27" s="51">
        <v>23</v>
      </c>
      <c r="E27" s="52">
        <f t="shared" si="0"/>
        <v>11.299999999999997</v>
      </c>
      <c r="F27" s="51">
        <v>22</v>
      </c>
      <c r="G27" s="51">
        <v>18</v>
      </c>
      <c r="H27" s="51">
        <v>15.8</v>
      </c>
      <c r="I27" s="51">
        <v>17.399999999999999</v>
      </c>
      <c r="J27" s="51">
        <v>13.9</v>
      </c>
      <c r="K27" s="51">
        <v>13.8</v>
      </c>
      <c r="L27" s="53">
        <v>46</v>
      </c>
      <c r="M27" s="53">
        <v>63</v>
      </c>
      <c r="N27" s="53">
        <v>26</v>
      </c>
      <c r="O27" s="51">
        <v>863.7</v>
      </c>
      <c r="P27" s="51">
        <v>865</v>
      </c>
      <c r="Q27" s="51">
        <v>862.6</v>
      </c>
      <c r="R27" s="52">
        <f t="shared" si="1"/>
        <v>2.3999999999999773</v>
      </c>
      <c r="S27" s="51">
        <v>1008.4</v>
      </c>
      <c r="T27" s="51">
        <v>1010</v>
      </c>
      <c r="U27" s="51">
        <v>1004.6</v>
      </c>
      <c r="V27" s="52">
        <f t="shared" si="2"/>
        <v>5.3999999999999773</v>
      </c>
      <c r="W27" s="53">
        <v>4</v>
      </c>
      <c r="X27" s="53">
        <v>10</v>
      </c>
      <c r="Y27" s="53">
        <v>2</v>
      </c>
      <c r="Z27" s="51">
        <v>5.5</v>
      </c>
      <c r="AA27" s="51">
        <v>1.5</v>
      </c>
      <c r="AB27" s="54">
        <v>9.34</v>
      </c>
      <c r="AC27" s="54"/>
      <c r="AD27" s="120" t="s">
        <v>80</v>
      </c>
      <c r="AE27" s="54"/>
      <c r="AF27" s="54"/>
      <c r="AG27" s="54"/>
      <c r="AH27" s="54"/>
      <c r="AI27" s="54"/>
      <c r="AJ27" s="54"/>
      <c r="AK27" s="54"/>
      <c r="AL27" s="54"/>
      <c r="AM27" s="118"/>
      <c r="AN27" s="118"/>
      <c r="AO27" s="16"/>
      <c r="AP27" s="16"/>
      <c r="AQ27" s="16"/>
      <c r="AR27" s="16"/>
      <c r="AS27" s="16"/>
      <c r="AT27" s="16"/>
      <c r="AU27" s="16"/>
      <c r="AV27" s="16"/>
      <c r="AW27" s="16"/>
      <c r="AX27" s="16"/>
      <c r="AY27" s="169" t="s">
        <v>110</v>
      </c>
      <c r="AZ27" s="43">
        <v>3.9</v>
      </c>
      <c r="BA27" s="45" t="s">
        <v>104</v>
      </c>
      <c r="BB27" s="44">
        <v>10.1</v>
      </c>
      <c r="BC27" s="43">
        <v>3.9</v>
      </c>
      <c r="BD27" s="46"/>
      <c r="BG27" s="138"/>
      <c r="BH27" s="138"/>
    </row>
    <row r="28" spans="1:60" s="137" customFormat="1" x14ac:dyDescent="0.2">
      <c r="A28" s="125">
        <v>20</v>
      </c>
      <c r="B28" s="126">
        <v>28.1</v>
      </c>
      <c r="C28" s="126">
        <v>35.4</v>
      </c>
      <c r="D28" s="126">
        <v>21.5</v>
      </c>
      <c r="E28" s="127">
        <f t="shared" si="0"/>
        <v>13.899999999999999</v>
      </c>
      <c r="F28" s="126">
        <v>20.5</v>
      </c>
      <c r="G28" s="126">
        <v>19</v>
      </c>
      <c r="H28" s="126">
        <v>15.8</v>
      </c>
      <c r="I28" s="126">
        <v>17.7</v>
      </c>
      <c r="J28" s="126">
        <v>14.3</v>
      </c>
      <c r="K28" s="126">
        <v>13.9</v>
      </c>
      <c r="L28" s="128">
        <v>41</v>
      </c>
      <c r="M28" s="128">
        <v>66</v>
      </c>
      <c r="N28" s="128">
        <v>26</v>
      </c>
      <c r="O28" s="126">
        <v>862.2</v>
      </c>
      <c r="P28" s="126">
        <v>864.6</v>
      </c>
      <c r="Q28" s="126">
        <v>859.7</v>
      </c>
      <c r="R28" s="127">
        <f t="shared" si="1"/>
        <v>4.8999999999999773</v>
      </c>
      <c r="S28" s="126">
        <v>1005.5</v>
      </c>
      <c r="T28" s="126">
        <v>1010.4</v>
      </c>
      <c r="U28" s="126">
        <v>1000.3</v>
      </c>
      <c r="V28" s="127">
        <f t="shared" si="2"/>
        <v>10.100000000000023</v>
      </c>
      <c r="W28" s="128">
        <v>4</v>
      </c>
      <c r="X28" s="53">
        <v>10</v>
      </c>
      <c r="Y28" s="53">
        <v>2</v>
      </c>
      <c r="Z28" s="126">
        <v>9.5</v>
      </c>
      <c r="AA28" s="126">
        <v>0</v>
      </c>
      <c r="AB28" s="129">
        <v>5.54</v>
      </c>
      <c r="AC28" s="130"/>
      <c r="AD28" s="129"/>
      <c r="AE28" s="129"/>
      <c r="AF28" s="129"/>
      <c r="AG28" s="129"/>
      <c r="AH28" s="129"/>
      <c r="AI28" s="129"/>
      <c r="AJ28" s="129"/>
      <c r="AK28" s="129"/>
      <c r="AL28" s="129"/>
      <c r="AM28" s="131"/>
      <c r="AN28" s="131"/>
      <c r="AO28" s="132"/>
      <c r="AP28" s="132"/>
      <c r="AQ28" s="132"/>
      <c r="AR28" s="132"/>
      <c r="AS28" s="132"/>
      <c r="AT28" s="131" t="s">
        <v>80</v>
      </c>
      <c r="AU28" s="131" t="s">
        <v>80</v>
      </c>
      <c r="AV28" s="132"/>
      <c r="AW28" s="132"/>
      <c r="AX28" s="131" t="s">
        <v>112</v>
      </c>
      <c r="AY28" s="133" t="s">
        <v>108</v>
      </c>
      <c r="AZ28" s="134">
        <v>2.5</v>
      </c>
      <c r="BA28" s="170" t="s">
        <v>108</v>
      </c>
      <c r="BB28" s="135">
        <v>5.6</v>
      </c>
      <c r="BC28" s="134">
        <v>2.2999999999999998</v>
      </c>
      <c r="BD28" s="136"/>
      <c r="BG28" s="140"/>
      <c r="BH28" s="140"/>
    </row>
    <row r="29" spans="1:60" x14ac:dyDescent="0.2">
      <c r="A29" s="55">
        <v>21</v>
      </c>
      <c r="B29" s="51">
        <v>30.2</v>
      </c>
      <c r="C29" s="51">
        <v>38.200000000000003</v>
      </c>
      <c r="D29" s="51">
        <v>24</v>
      </c>
      <c r="E29" s="52">
        <f t="shared" si="0"/>
        <v>14.200000000000003</v>
      </c>
      <c r="F29" s="51">
        <v>22.5</v>
      </c>
      <c r="G29" s="51">
        <v>18.399999999999999</v>
      </c>
      <c r="H29" s="51">
        <v>14.3</v>
      </c>
      <c r="I29" s="51">
        <v>16.399999999999999</v>
      </c>
      <c r="J29" s="51">
        <v>12.3</v>
      </c>
      <c r="K29" s="51">
        <v>12.3</v>
      </c>
      <c r="L29" s="53">
        <v>36</v>
      </c>
      <c r="M29" s="53">
        <v>54</v>
      </c>
      <c r="N29" s="53">
        <v>18</v>
      </c>
      <c r="O29" s="51">
        <v>861.6</v>
      </c>
      <c r="P29" s="51">
        <v>863.3</v>
      </c>
      <c r="Q29" s="51">
        <v>859</v>
      </c>
      <c r="R29" s="52">
        <f t="shared" si="1"/>
        <v>4.2999999999999545</v>
      </c>
      <c r="S29" s="51">
        <v>1003.1</v>
      </c>
      <c r="T29" s="51">
        <v>1006.9</v>
      </c>
      <c r="U29" s="51">
        <v>998.4</v>
      </c>
      <c r="V29" s="52">
        <f t="shared" si="2"/>
        <v>8.5</v>
      </c>
      <c r="W29" s="53">
        <v>4</v>
      </c>
      <c r="X29" s="53">
        <v>10</v>
      </c>
      <c r="Y29" s="53">
        <v>2</v>
      </c>
      <c r="Z29" s="51">
        <v>10.6</v>
      </c>
      <c r="AA29" s="141" t="s">
        <v>92</v>
      </c>
      <c r="AB29" s="54">
        <v>10.55</v>
      </c>
      <c r="AC29" s="120" t="s">
        <v>80</v>
      </c>
      <c r="AD29" s="54"/>
      <c r="AE29" s="54"/>
      <c r="AF29" s="54"/>
      <c r="AG29" s="54"/>
      <c r="AH29" s="54"/>
      <c r="AI29" s="54"/>
      <c r="AJ29" s="54"/>
      <c r="AK29" s="54"/>
      <c r="AL29" s="54"/>
      <c r="AM29" s="118"/>
      <c r="AN29" s="118"/>
      <c r="AO29" s="16"/>
      <c r="AP29" s="16"/>
      <c r="AQ29" s="16"/>
      <c r="AR29" s="16"/>
      <c r="AS29" s="16"/>
      <c r="AT29" s="118" t="s">
        <v>80</v>
      </c>
      <c r="AU29" s="118" t="s">
        <v>80</v>
      </c>
      <c r="AV29" s="118" t="s">
        <v>80</v>
      </c>
      <c r="AW29" s="118" t="s">
        <v>80</v>
      </c>
      <c r="AX29" s="118" t="s">
        <v>81</v>
      </c>
      <c r="AY29" s="119" t="s">
        <v>81</v>
      </c>
      <c r="AZ29" s="124">
        <v>2.4</v>
      </c>
      <c r="BA29" s="44" t="s">
        <v>109</v>
      </c>
      <c r="BB29" s="44">
        <v>10.6</v>
      </c>
      <c r="BC29" s="43">
        <v>2.4</v>
      </c>
      <c r="BD29" s="46"/>
      <c r="BG29" s="138"/>
      <c r="BH29" s="138"/>
    </row>
    <row r="30" spans="1:60" x14ac:dyDescent="0.2">
      <c r="A30" s="55">
        <v>22</v>
      </c>
      <c r="B30" s="51">
        <v>27.9</v>
      </c>
      <c r="C30" s="51">
        <v>35.799999999999997</v>
      </c>
      <c r="D30" s="56">
        <v>19</v>
      </c>
      <c r="E30" s="52">
        <f t="shared" si="0"/>
        <v>16.799999999999997</v>
      </c>
      <c r="F30" s="51">
        <v>18.54</v>
      </c>
      <c r="G30" s="51">
        <v>19</v>
      </c>
      <c r="H30" s="51">
        <v>16.8</v>
      </c>
      <c r="I30" s="51">
        <v>20.399999999999999</v>
      </c>
      <c r="J30" s="51">
        <v>13.9</v>
      </c>
      <c r="K30" s="51">
        <v>14.8</v>
      </c>
      <c r="L30" s="53">
        <v>49</v>
      </c>
      <c r="M30" s="53">
        <v>92</v>
      </c>
      <c r="N30" s="53">
        <v>24</v>
      </c>
      <c r="O30" s="51">
        <v>863</v>
      </c>
      <c r="P30" s="51">
        <v>865.8</v>
      </c>
      <c r="Q30" s="51">
        <v>860.1</v>
      </c>
      <c r="R30" s="52">
        <f t="shared" si="1"/>
        <v>5.6999999999999318</v>
      </c>
      <c r="S30" s="51">
        <v>1005.5</v>
      </c>
      <c r="T30" s="51">
        <v>1009.4</v>
      </c>
      <c r="U30" s="51">
        <v>1000.9</v>
      </c>
      <c r="V30" s="52">
        <f t="shared" si="2"/>
        <v>8.5</v>
      </c>
      <c r="W30" s="53">
        <v>5</v>
      </c>
      <c r="X30" s="53">
        <v>10</v>
      </c>
      <c r="Y30" s="53">
        <v>2</v>
      </c>
      <c r="Z30" s="51">
        <v>8.9</v>
      </c>
      <c r="AA30" s="51">
        <v>9.3000000000000007</v>
      </c>
      <c r="AB30" s="54">
        <v>9.27</v>
      </c>
      <c r="AC30" s="54"/>
      <c r="AD30" s="54"/>
      <c r="AE30" s="54"/>
      <c r="AF30" s="54"/>
      <c r="AG30" s="54"/>
      <c r="AH30" s="54"/>
      <c r="AI30" s="54"/>
      <c r="AJ30" s="54"/>
      <c r="AK30" s="54"/>
      <c r="AL30" s="54"/>
      <c r="AM30" s="17"/>
      <c r="AN30" s="118"/>
      <c r="AO30" s="16"/>
      <c r="AP30" s="16"/>
      <c r="AQ30" s="16"/>
      <c r="AR30" s="16"/>
      <c r="AS30" s="16"/>
      <c r="AT30" s="118" t="s">
        <v>80</v>
      </c>
      <c r="AU30" s="118" t="s">
        <v>80</v>
      </c>
      <c r="AV30" s="118" t="s">
        <v>80</v>
      </c>
      <c r="AW30" s="16"/>
      <c r="AX30" s="118" t="s">
        <v>81</v>
      </c>
      <c r="AY30" s="119" t="s">
        <v>102</v>
      </c>
      <c r="AZ30" s="43">
        <v>2.2000000000000002</v>
      </c>
      <c r="BA30" s="44" t="s">
        <v>111</v>
      </c>
      <c r="BB30" s="44">
        <v>11.2</v>
      </c>
      <c r="BC30" s="43">
        <v>2</v>
      </c>
      <c r="BD30" s="46"/>
      <c r="BG30" s="138"/>
      <c r="BH30" s="138"/>
    </row>
    <row r="31" spans="1:60" x14ac:dyDescent="0.2">
      <c r="A31" s="55">
        <v>23</v>
      </c>
      <c r="B31" s="51">
        <v>28.8</v>
      </c>
      <c r="C31" s="51">
        <v>36.200000000000003</v>
      </c>
      <c r="D31" s="51">
        <v>20.8</v>
      </c>
      <c r="E31" s="52">
        <f t="shared" si="0"/>
        <v>15.400000000000002</v>
      </c>
      <c r="F31" s="51">
        <v>18.5</v>
      </c>
      <c r="G31" s="51">
        <v>18.8</v>
      </c>
      <c r="H31" s="51">
        <v>15.9</v>
      </c>
      <c r="I31" s="51">
        <v>20.399999999999999</v>
      </c>
      <c r="J31" s="51">
        <v>12.3</v>
      </c>
      <c r="K31" s="51">
        <v>13.8</v>
      </c>
      <c r="L31" s="53">
        <v>45</v>
      </c>
      <c r="M31" s="53">
        <v>80</v>
      </c>
      <c r="N31" s="53">
        <v>21</v>
      </c>
      <c r="O31" s="51">
        <v>863.2</v>
      </c>
      <c r="P31" s="51">
        <v>865.2</v>
      </c>
      <c r="Q31" s="51">
        <v>860.3</v>
      </c>
      <c r="R31" s="52">
        <f t="shared" si="1"/>
        <v>4.9000000000000909</v>
      </c>
      <c r="S31" s="51">
        <v>1005.3</v>
      </c>
      <c r="T31" s="51">
        <v>1009.8</v>
      </c>
      <c r="U31" s="51">
        <v>1000.6</v>
      </c>
      <c r="V31" s="52">
        <f t="shared" si="2"/>
        <v>9.1999999999999318</v>
      </c>
      <c r="W31" s="53">
        <v>3</v>
      </c>
      <c r="X31" s="53">
        <v>10</v>
      </c>
      <c r="Y31" s="53">
        <v>2</v>
      </c>
      <c r="Z31" s="51">
        <v>12.5</v>
      </c>
      <c r="AA31" s="51">
        <v>0</v>
      </c>
      <c r="AB31" s="54">
        <v>8.4600000000000009</v>
      </c>
      <c r="AC31" s="54"/>
      <c r="AD31" s="54"/>
      <c r="AE31" s="54"/>
      <c r="AF31" s="54"/>
      <c r="AG31" s="54"/>
      <c r="AH31" s="54"/>
      <c r="AI31" s="54"/>
      <c r="AJ31" s="54"/>
      <c r="AK31" s="54"/>
      <c r="AL31" s="54"/>
      <c r="AM31" s="17"/>
      <c r="AN31" s="118"/>
      <c r="AO31" s="16"/>
      <c r="AP31" s="16"/>
      <c r="AQ31" s="16"/>
      <c r="AR31" s="16"/>
      <c r="AS31" s="16"/>
      <c r="AT31" s="16"/>
      <c r="AU31" s="118" t="s">
        <v>80</v>
      </c>
      <c r="AV31" s="16"/>
      <c r="AW31" s="16"/>
      <c r="AX31" s="118" t="s">
        <v>113</v>
      </c>
      <c r="AY31" s="119" t="s">
        <v>108</v>
      </c>
      <c r="AZ31" s="43">
        <v>7.3</v>
      </c>
      <c r="BA31" s="44" t="s">
        <v>106</v>
      </c>
      <c r="BB31" s="44">
        <v>7.3</v>
      </c>
      <c r="BC31" s="43">
        <v>1.7</v>
      </c>
      <c r="BD31" s="46"/>
      <c r="BG31" s="138"/>
      <c r="BH31" s="138"/>
    </row>
    <row r="32" spans="1:60" x14ac:dyDescent="0.2">
      <c r="A32" s="55">
        <v>24</v>
      </c>
      <c r="B32" s="51">
        <v>29</v>
      </c>
      <c r="C32" s="51">
        <v>34.6</v>
      </c>
      <c r="D32" s="51">
        <v>21.5</v>
      </c>
      <c r="E32" s="52">
        <f t="shared" si="0"/>
        <v>13.100000000000001</v>
      </c>
      <c r="F32" s="51">
        <v>20.399999999999999</v>
      </c>
      <c r="G32" s="51">
        <v>18.399999999999999</v>
      </c>
      <c r="H32" s="51">
        <v>15</v>
      </c>
      <c r="I32" s="51">
        <v>17.600000000000001</v>
      </c>
      <c r="J32" s="51">
        <v>12.9</v>
      </c>
      <c r="K32" s="51">
        <v>13</v>
      </c>
      <c r="L32" s="53">
        <v>40</v>
      </c>
      <c r="M32" s="53">
        <v>69</v>
      </c>
      <c r="N32" s="53">
        <v>25</v>
      </c>
      <c r="O32" s="51">
        <v>863.9</v>
      </c>
      <c r="P32" s="51">
        <v>866</v>
      </c>
      <c r="Q32" s="51">
        <v>860.9</v>
      </c>
      <c r="R32" s="52">
        <f t="shared" si="1"/>
        <v>5.1000000000000227</v>
      </c>
      <c r="S32" s="51">
        <v>1006.1</v>
      </c>
      <c r="T32" s="51">
        <v>1009.9</v>
      </c>
      <c r="U32" s="51">
        <v>1001.6</v>
      </c>
      <c r="V32" s="52">
        <f t="shared" si="2"/>
        <v>8.2999999999999545</v>
      </c>
      <c r="W32" s="53">
        <v>2</v>
      </c>
      <c r="X32" s="53">
        <v>10</v>
      </c>
      <c r="Y32" s="53">
        <v>2</v>
      </c>
      <c r="Z32" s="51">
        <v>11.7</v>
      </c>
      <c r="AA32" s="51">
        <v>0</v>
      </c>
      <c r="AB32" s="54">
        <v>10.26</v>
      </c>
      <c r="AC32" s="54"/>
      <c r="AD32" s="54"/>
      <c r="AE32" s="54"/>
      <c r="AF32" s="54"/>
      <c r="AG32" s="54"/>
      <c r="AH32" s="54"/>
      <c r="AI32" s="54"/>
      <c r="AJ32" s="120"/>
      <c r="AK32" s="54"/>
      <c r="AL32" s="54"/>
      <c r="AM32" s="118"/>
      <c r="AN32" s="17"/>
      <c r="AO32" s="16"/>
      <c r="AP32" s="16"/>
      <c r="AQ32" s="16"/>
      <c r="AR32" s="16"/>
      <c r="AS32" s="16"/>
      <c r="AT32" s="16"/>
      <c r="AU32" s="16"/>
      <c r="AV32" s="16"/>
      <c r="AW32" s="16"/>
      <c r="AX32" s="16"/>
      <c r="AY32" s="119" t="s">
        <v>108</v>
      </c>
      <c r="AZ32" s="43">
        <v>2.2999999999999998</v>
      </c>
      <c r="BA32" s="44" t="s">
        <v>102</v>
      </c>
      <c r="BB32" s="44">
        <v>6.7</v>
      </c>
      <c r="BC32" s="43">
        <v>2.2000000000000002</v>
      </c>
      <c r="BD32" s="46"/>
      <c r="BG32" s="138"/>
    </row>
    <row r="33" spans="1:60" x14ac:dyDescent="0.2">
      <c r="A33" s="50">
        <v>25</v>
      </c>
      <c r="B33" s="51">
        <v>28.9</v>
      </c>
      <c r="C33" s="51">
        <v>34.6</v>
      </c>
      <c r="D33" s="51">
        <v>22.2</v>
      </c>
      <c r="E33" s="52">
        <v>12.4</v>
      </c>
      <c r="F33" s="51">
        <v>21</v>
      </c>
      <c r="G33" s="51">
        <v>18.600000000000001</v>
      </c>
      <c r="H33" s="51">
        <v>15.5</v>
      </c>
      <c r="I33" s="51">
        <v>17.7</v>
      </c>
      <c r="J33" s="51">
        <v>13.7</v>
      </c>
      <c r="K33" s="51">
        <v>13.6</v>
      </c>
      <c r="L33" s="53">
        <v>41</v>
      </c>
      <c r="M33" s="53">
        <v>63</v>
      </c>
      <c r="N33" s="53">
        <v>25</v>
      </c>
      <c r="O33" s="51">
        <v>862.8</v>
      </c>
      <c r="P33" s="51">
        <v>864.6</v>
      </c>
      <c r="Q33" s="51">
        <v>859.9</v>
      </c>
      <c r="R33" s="52">
        <f t="shared" si="1"/>
        <v>4.7000000000000455</v>
      </c>
      <c r="S33" s="51">
        <v>1005</v>
      </c>
      <c r="T33" s="51">
        <v>1008</v>
      </c>
      <c r="U33" s="51">
        <v>1000.2</v>
      </c>
      <c r="V33" s="52">
        <f t="shared" si="2"/>
        <v>7.7999999999999545</v>
      </c>
      <c r="W33" s="53">
        <v>4</v>
      </c>
      <c r="X33" s="53">
        <v>10</v>
      </c>
      <c r="Y33" s="53">
        <v>2</v>
      </c>
      <c r="Z33" s="51">
        <v>10.8</v>
      </c>
      <c r="AA33" s="51">
        <v>0</v>
      </c>
      <c r="AB33" s="54">
        <v>9.65</v>
      </c>
      <c r="AC33" s="54"/>
      <c r="AD33" s="54"/>
      <c r="AE33" s="54"/>
      <c r="AF33" s="54"/>
      <c r="AG33" s="54"/>
      <c r="AH33" s="54"/>
      <c r="AI33" s="54"/>
      <c r="AJ33" s="54"/>
      <c r="AK33" s="54"/>
      <c r="AL33" s="54"/>
      <c r="AM33" s="17"/>
      <c r="AN33" s="118"/>
      <c r="AO33" s="16"/>
      <c r="AP33" s="16"/>
      <c r="AQ33" s="16"/>
      <c r="AR33" s="16"/>
      <c r="AS33" s="16"/>
      <c r="AT33" s="118" t="s">
        <v>80</v>
      </c>
      <c r="AU33" s="118" t="s">
        <v>80</v>
      </c>
      <c r="AV33" s="118" t="s">
        <v>80</v>
      </c>
      <c r="AW33" s="118" t="s">
        <v>80</v>
      </c>
      <c r="AX33" s="118" t="s">
        <v>102</v>
      </c>
      <c r="AY33" s="121" t="s">
        <v>102</v>
      </c>
      <c r="AZ33" s="123">
        <v>1.9</v>
      </c>
      <c r="BA33" s="47" t="s">
        <v>109</v>
      </c>
      <c r="BB33" s="112">
        <v>10.1</v>
      </c>
      <c r="BC33" s="48">
        <v>1.9</v>
      </c>
      <c r="BD33" s="48"/>
      <c r="BE33" s="138"/>
      <c r="BG33" s="138"/>
      <c r="BH33" s="138"/>
    </row>
    <row r="34" spans="1:60" x14ac:dyDescent="0.2">
      <c r="A34" s="50">
        <v>26</v>
      </c>
      <c r="B34" s="51">
        <v>26.2</v>
      </c>
      <c r="C34" s="51">
        <v>34.5</v>
      </c>
      <c r="D34" s="51">
        <v>19.8</v>
      </c>
      <c r="E34" s="52">
        <f t="shared" si="0"/>
        <v>14.7</v>
      </c>
      <c r="F34" s="51">
        <v>18.600000000000001</v>
      </c>
      <c r="G34" s="51">
        <v>18.600000000000001</v>
      </c>
      <c r="H34" s="51">
        <v>16.100000000000001</v>
      </c>
      <c r="I34" s="51">
        <v>18</v>
      </c>
      <c r="J34" s="51">
        <v>14.7</v>
      </c>
      <c r="K34" s="51">
        <v>14.1</v>
      </c>
      <c r="L34" s="53">
        <v>44</v>
      </c>
      <c r="M34" s="53">
        <v>61</v>
      </c>
      <c r="N34" s="53">
        <v>28</v>
      </c>
      <c r="O34" s="51">
        <v>861.2</v>
      </c>
      <c r="P34" s="51">
        <v>862.8</v>
      </c>
      <c r="Q34" s="51">
        <v>859.3</v>
      </c>
      <c r="R34" s="52">
        <f t="shared" si="1"/>
        <v>3.5</v>
      </c>
      <c r="S34" s="51">
        <v>1004.3</v>
      </c>
      <c r="T34" s="51">
        <v>1007.8</v>
      </c>
      <c r="U34" s="51">
        <v>1000.6</v>
      </c>
      <c r="V34" s="52">
        <f t="shared" si="2"/>
        <v>7.1999999999999318</v>
      </c>
      <c r="W34" s="53">
        <v>6</v>
      </c>
      <c r="X34" s="53">
        <v>10</v>
      </c>
      <c r="Y34" s="53">
        <v>2</v>
      </c>
      <c r="Z34" s="51">
        <v>4.5</v>
      </c>
      <c r="AA34" s="51">
        <v>8.6999999999999993</v>
      </c>
      <c r="AB34" s="54">
        <v>9.01</v>
      </c>
      <c r="AC34" s="120" t="s">
        <v>80</v>
      </c>
      <c r="AD34" s="120" t="s">
        <v>80</v>
      </c>
      <c r="AE34" s="54"/>
      <c r="AF34" s="54"/>
      <c r="AG34" s="54"/>
      <c r="AH34" s="54"/>
      <c r="AI34" s="54"/>
      <c r="AJ34" s="54"/>
      <c r="AK34" s="54"/>
      <c r="AL34" s="54"/>
      <c r="AM34" s="122"/>
      <c r="AN34" s="122"/>
      <c r="AO34" s="13"/>
      <c r="AP34" s="13"/>
      <c r="AQ34" s="13"/>
      <c r="AR34" s="13"/>
      <c r="AS34" s="13"/>
      <c r="AT34" s="122" t="s">
        <v>80</v>
      </c>
      <c r="AU34" s="13"/>
      <c r="AV34" s="13"/>
      <c r="AW34" s="13"/>
      <c r="AX34" s="13"/>
      <c r="AY34" s="121" t="s">
        <v>109</v>
      </c>
      <c r="AZ34" s="123">
        <v>2.5</v>
      </c>
      <c r="BA34" s="47" t="s">
        <v>104</v>
      </c>
      <c r="BB34" s="112">
        <v>10.1</v>
      </c>
      <c r="BC34" s="48">
        <v>2.6</v>
      </c>
      <c r="BD34" s="48"/>
      <c r="BG34" s="138"/>
      <c r="BH34" s="138"/>
    </row>
    <row r="35" spans="1:60" x14ac:dyDescent="0.2">
      <c r="A35" s="50">
        <v>27</v>
      </c>
      <c r="B35" s="51">
        <v>25.4</v>
      </c>
      <c r="C35" s="51">
        <v>31.6</v>
      </c>
      <c r="D35" s="51">
        <v>19.600000000000001</v>
      </c>
      <c r="E35" s="52">
        <f t="shared" si="0"/>
        <v>12</v>
      </c>
      <c r="F35" s="51">
        <v>18.399999999999999</v>
      </c>
      <c r="G35" s="51">
        <v>18.2</v>
      </c>
      <c r="H35" s="51">
        <v>15.9</v>
      </c>
      <c r="I35" s="51">
        <v>18</v>
      </c>
      <c r="J35" s="51">
        <v>13.2</v>
      </c>
      <c r="K35" s="51">
        <v>13.9</v>
      </c>
      <c r="L35" s="53">
        <v>48</v>
      </c>
      <c r="M35" s="53">
        <v>70</v>
      </c>
      <c r="N35" s="53">
        <v>32</v>
      </c>
      <c r="O35" s="51">
        <v>859</v>
      </c>
      <c r="P35" s="51">
        <v>860.3</v>
      </c>
      <c r="Q35" s="51">
        <v>857.2</v>
      </c>
      <c r="R35" s="52">
        <f t="shared" si="1"/>
        <v>3.0999999999999091</v>
      </c>
      <c r="S35" s="51">
        <v>1003</v>
      </c>
      <c r="T35" s="51">
        <v>1005.7</v>
      </c>
      <c r="U35" s="51">
        <v>999.7</v>
      </c>
      <c r="V35" s="52">
        <f t="shared" si="2"/>
        <v>6</v>
      </c>
      <c r="W35" s="53">
        <v>6</v>
      </c>
      <c r="X35" s="53">
        <v>10</v>
      </c>
      <c r="Y35" s="53">
        <v>2</v>
      </c>
      <c r="Z35" s="51">
        <v>3.6</v>
      </c>
      <c r="AA35" s="51">
        <v>0</v>
      </c>
      <c r="AB35" s="54">
        <v>5.44</v>
      </c>
      <c r="AC35" s="54"/>
      <c r="AD35" s="54"/>
      <c r="AE35" s="54"/>
      <c r="AF35" s="54"/>
      <c r="AG35" s="54"/>
      <c r="AH35" s="54"/>
      <c r="AI35" s="54"/>
      <c r="AJ35" s="54"/>
      <c r="AK35" s="54"/>
      <c r="AL35" s="54"/>
      <c r="AM35" s="75"/>
      <c r="AN35" s="122"/>
      <c r="AO35" s="13"/>
      <c r="AP35" s="13"/>
      <c r="AQ35" s="13"/>
      <c r="AR35" s="13"/>
      <c r="AS35" s="13"/>
      <c r="AT35" s="13"/>
      <c r="AU35" s="13"/>
      <c r="AV35" s="13"/>
      <c r="AW35" s="13"/>
      <c r="AX35" s="13"/>
      <c r="AY35" s="121" t="s">
        <v>110</v>
      </c>
      <c r="AZ35" s="123">
        <v>2.5</v>
      </c>
      <c r="BA35" s="47" t="s">
        <v>106</v>
      </c>
      <c r="BB35" s="112">
        <v>9.5</v>
      </c>
      <c r="BC35" s="48">
        <v>2.4</v>
      </c>
      <c r="BD35" s="48"/>
      <c r="BG35" s="138"/>
      <c r="BH35" s="138"/>
    </row>
    <row r="36" spans="1:60" x14ac:dyDescent="0.2">
      <c r="A36" s="275">
        <v>28</v>
      </c>
      <c r="B36" s="276">
        <v>25.4</v>
      </c>
      <c r="C36" s="277">
        <v>34.799999999999997</v>
      </c>
      <c r="D36" s="277">
        <v>19.8</v>
      </c>
      <c r="E36" s="278">
        <v>15</v>
      </c>
      <c r="F36" s="277">
        <v>19</v>
      </c>
      <c r="G36" s="277">
        <v>18.3</v>
      </c>
      <c r="H36" s="277">
        <v>16.899999999999999</v>
      </c>
      <c r="I36" s="277">
        <v>20.5</v>
      </c>
      <c r="J36" s="277">
        <v>13.1</v>
      </c>
      <c r="K36" s="277">
        <v>14.9</v>
      </c>
      <c r="L36" s="279">
        <v>56</v>
      </c>
      <c r="M36" s="279">
        <v>85</v>
      </c>
      <c r="N36" s="279">
        <v>24</v>
      </c>
      <c r="O36" s="277">
        <v>860.6</v>
      </c>
      <c r="P36" s="277">
        <v>863.2</v>
      </c>
      <c r="Q36" s="277">
        <v>857.5</v>
      </c>
      <c r="R36" s="278">
        <f t="shared" si="1"/>
        <v>5.7000000000000455</v>
      </c>
      <c r="S36" s="277">
        <v>1003.6</v>
      </c>
      <c r="T36" s="277">
        <v>1006.4</v>
      </c>
      <c r="U36" s="277">
        <v>998.9</v>
      </c>
      <c r="V36" s="278">
        <f t="shared" si="2"/>
        <v>7.5</v>
      </c>
      <c r="W36" s="279">
        <v>4</v>
      </c>
      <c r="X36" s="279">
        <v>10</v>
      </c>
      <c r="Y36" s="279">
        <v>2</v>
      </c>
      <c r="Z36" s="277">
        <v>10</v>
      </c>
      <c r="AA36" s="277">
        <v>5.8</v>
      </c>
      <c r="AB36" s="280">
        <v>8.11</v>
      </c>
      <c r="AC36" s="294" t="s">
        <v>80</v>
      </c>
      <c r="AD36" s="294" t="s">
        <v>80</v>
      </c>
      <c r="AE36" s="280"/>
      <c r="AF36" s="280"/>
      <c r="AG36" s="280"/>
      <c r="AH36" s="280"/>
      <c r="AI36" s="280"/>
      <c r="AJ36" s="280"/>
      <c r="AK36" s="280"/>
      <c r="AL36" s="280"/>
      <c r="AM36" s="281"/>
      <c r="AN36" s="281"/>
      <c r="AO36" s="281"/>
      <c r="AP36" s="282"/>
      <c r="AQ36" s="282"/>
      <c r="AR36" s="282"/>
      <c r="AS36" s="281" t="s">
        <v>80</v>
      </c>
      <c r="AT36" s="281" t="s">
        <v>80</v>
      </c>
      <c r="AU36" s="281" t="s">
        <v>80</v>
      </c>
      <c r="AV36" s="281" t="s">
        <v>80</v>
      </c>
      <c r="AW36" s="281" t="s">
        <v>80</v>
      </c>
      <c r="AX36" s="281" t="s">
        <v>114</v>
      </c>
      <c r="AY36" s="295" t="s">
        <v>108</v>
      </c>
      <c r="AZ36" s="284">
        <v>2.1</v>
      </c>
      <c r="BA36" s="292" t="s">
        <v>109</v>
      </c>
      <c r="BB36" s="286">
        <v>9.8000000000000007</v>
      </c>
      <c r="BC36" s="288">
        <v>2.2000000000000002</v>
      </c>
      <c r="BD36" s="288"/>
      <c r="BG36" s="138"/>
      <c r="BH36" s="138"/>
    </row>
    <row r="37" spans="1:60" x14ac:dyDescent="0.2">
      <c r="A37" s="50">
        <v>29</v>
      </c>
      <c r="B37" s="51">
        <v>24.6</v>
      </c>
      <c r="C37" s="51">
        <v>31</v>
      </c>
      <c r="D37" s="51">
        <v>18</v>
      </c>
      <c r="E37" s="52">
        <f t="shared" si="0"/>
        <v>13</v>
      </c>
      <c r="F37" s="51">
        <v>16.3</v>
      </c>
      <c r="G37" s="51">
        <v>17.600000000000001</v>
      </c>
      <c r="H37" s="51">
        <v>16.100000000000001</v>
      </c>
      <c r="I37" s="51">
        <v>19.3</v>
      </c>
      <c r="J37" s="51">
        <v>12.5</v>
      </c>
      <c r="K37" s="51">
        <v>14</v>
      </c>
      <c r="L37" s="53">
        <v>57</v>
      </c>
      <c r="M37" s="53">
        <v>90</v>
      </c>
      <c r="N37" s="53">
        <v>30</v>
      </c>
      <c r="O37" s="51">
        <v>862.5</v>
      </c>
      <c r="P37" s="51">
        <v>864.1</v>
      </c>
      <c r="Q37" s="51">
        <v>860.1</v>
      </c>
      <c r="R37" s="52">
        <f t="shared" si="1"/>
        <v>4</v>
      </c>
      <c r="S37" s="51">
        <v>1007.4</v>
      </c>
      <c r="T37" s="51">
        <v>1010.9</v>
      </c>
      <c r="U37" s="51">
        <v>1002.7</v>
      </c>
      <c r="V37" s="52">
        <f t="shared" si="2"/>
        <v>8.1999999999999318</v>
      </c>
      <c r="W37" s="53">
        <v>3</v>
      </c>
      <c r="X37" s="53">
        <v>10</v>
      </c>
      <c r="Y37" s="53">
        <v>2</v>
      </c>
      <c r="Z37" s="51">
        <v>12.1</v>
      </c>
      <c r="AA37" s="51">
        <v>0</v>
      </c>
      <c r="AB37" s="54">
        <v>8.1999999999999993</v>
      </c>
      <c r="AC37" s="54"/>
      <c r="AD37" s="54"/>
      <c r="AE37" s="54"/>
      <c r="AF37" s="54"/>
      <c r="AG37" s="54"/>
      <c r="AH37" s="54"/>
      <c r="AI37" s="54"/>
      <c r="AJ37" s="54"/>
      <c r="AK37" s="54"/>
      <c r="AL37" s="54"/>
      <c r="AM37" s="13"/>
      <c r="AN37" s="13"/>
      <c r="AO37" s="13"/>
      <c r="AP37" s="13"/>
      <c r="AQ37" s="13"/>
      <c r="AR37" s="13"/>
      <c r="AS37" s="13"/>
      <c r="AT37" s="122" t="s">
        <v>80</v>
      </c>
      <c r="AU37" s="122" t="s">
        <v>80</v>
      </c>
      <c r="AV37" s="13"/>
      <c r="AW37" s="13"/>
      <c r="AX37" s="122" t="s">
        <v>102</v>
      </c>
      <c r="AY37" s="121" t="s">
        <v>108</v>
      </c>
      <c r="AZ37" s="123">
        <v>2.2999999999999998</v>
      </c>
      <c r="BA37" s="47" t="s">
        <v>102</v>
      </c>
      <c r="BB37" s="112">
        <v>11.2</v>
      </c>
      <c r="BC37" s="48">
        <v>2.5</v>
      </c>
      <c r="BD37" s="48"/>
    </row>
    <row r="38" spans="1:60" x14ac:dyDescent="0.2">
      <c r="A38" s="143">
        <v>30</v>
      </c>
      <c r="B38" s="145">
        <v>26.2</v>
      </c>
      <c r="C38" s="145">
        <v>32.200000000000003</v>
      </c>
      <c r="D38" s="145">
        <v>21.1</v>
      </c>
      <c r="E38" s="146">
        <v>11.1</v>
      </c>
      <c r="F38" s="145">
        <v>21</v>
      </c>
      <c r="G38" s="145">
        <v>18.7</v>
      </c>
      <c r="H38" s="145">
        <v>17.2</v>
      </c>
      <c r="I38" s="145">
        <v>19.100000000000001</v>
      </c>
      <c r="J38" s="145">
        <v>14.8</v>
      </c>
      <c r="K38" s="145">
        <v>15.2</v>
      </c>
      <c r="L38" s="147">
        <v>53</v>
      </c>
      <c r="M38" s="147">
        <v>76</v>
      </c>
      <c r="N38" s="147">
        <v>31</v>
      </c>
      <c r="O38" s="145">
        <v>862.6</v>
      </c>
      <c r="P38" s="145">
        <v>864.4</v>
      </c>
      <c r="Q38" s="145">
        <v>860.1</v>
      </c>
      <c r="R38" s="146">
        <f t="shared" si="1"/>
        <v>4.2999999999999545</v>
      </c>
      <c r="S38" s="145">
        <v>1006.1</v>
      </c>
      <c r="T38" s="145">
        <v>1009.7</v>
      </c>
      <c r="U38" s="145">
        <v>1002.4</v>
      </c>
      <c r="V38" s="146">
        <f t="shared" si="2"/>
        <v>7.3000000000000682</v>
      </c>
      <c r="W38" s="147">
        <v>4</v>
      </c>
      <c r="X38" s="147">
        <v>10</v>
      </c>
      <c r="Y38" s="147">
        <v>2</v>
      </c>
      <c r="Z38" s="145">
        <v>10.8</v>
      </c>
      <c r="AA38" s="145">
        <v>0</v>
      </c>
      <c r="AB38" s="148">
        <v>7.27</v>
      </c>
      <c r="AC38" s="148"/>
      <c r="AD38" s="148"/>
      <c r="AE38" s="148"/>
      <c r="AF38" s="148"/>
      <c r="AG38" s="148"/>
      <c r="AH38" s="148"/>
      <c r="AI38" s="148"/>
      <c r="AJ38" s="148"/>
      <c r="AK38" s="148"/>
      <c r="AL38" s="148"/>
      <c r="AM38" s="150"/>
      <c r="AN38" s="150"/>
      <c r="AO38" s="150"/>
      <c r="AP38" s="150"/>
      <c r="AQ38" s="150"/>
      <c r="AR38" s="150"/>
      <c r="AS38" s="150"/>
      <c r="AT38" s="150"/>
      <c r="AU38" s="150"/>
      <c r="AV38" s="150"/>
      <c r="AW38" s="150"/>
      <c r="AX38" s="150"/>
      <c r="AY38" s="296" t="s">
        <v>108</v>
      </c>
      <c r="AZ38" s="266">
        <v>3</v>
      </c>
      <c r="BA38" s="152" t="s">
        <v>102</v>
      </c>
      <c r="BB38" s="153">
        <v>8.4</v>
      </c>
      <c r="BC38" s="154">
        <v>3</v>
      </c>
      <c r="BD38" s="154"/>
    </row>
    <row r="39" spans="1:60" x14ac:dyDescent="0.2">
      <c r="A39" s="50">
        <v>31</v>
      </c>
      <c r="B39" s="51"/>
      <c r="C39" s="51"/>
      <c r="D39" s="51"/>
      <c r="E39" s="52"/>
      <c r="F39" s="51"/>
      <c r="G39" s="51"/>
      <c r="H39" s="51"/>
      <c r="I39" s="51"/>
      <c r="J39" s="51"/>
      <c r="K39" s="51"/>
      <c r="L39" s="53"/>
      <c r="M39" s="53"/>
      <c r="N39" s="53"/>
      <c r="O39" s="51"/>
      <c r="P39" s="51"/>
      <c r="Q39" s="51"/>
      <c r="R39" s="52">
        <f t="shared" si="1"/>
        <v>0</v>
      </c>
      <c r="S39" s="51"/>
      <c r="T39" s="51"/>
      <c r="U39" s="51"/>
      <c r="V39" s="52">
        <f t="shared" si="2"/>
        <v>0</v>
      </c>
      <c r="W39" s="53"/>
      <c r="X39" s="53">
        <v>10</v>
      </c>
      <c r="Y39" s="53">
        <v>2</v>
      </c>
      <c r="Z39" s="58"/>
      <c r="AA39" s="51"/>
      <c r="AB39" s="54"/>
      <c r="AC39" s="54"/>
      <c r="AD39" s="54"/>
      <c r="AE39" s="54"/>
      <c r="AF39" s="54"/>
      <c r="AG39" s="54"/>
      <c r="AH39" s="54"/>
      <c r="AI39" s="54"/>
      <c r="AJ39" s="54"/>
      <c r="AK39" s="54"/>
      <c r="AL39" s="54"/>
      <c r="AM39" s="13"/>
      <c r="AN39" s="13"/>
      <c r="AO39" s="13"/>
      <c r="AP39" s="13"/>
      <c r="AQ39" s="13"/>
      <c r="AR39" s="13"/>
      <c r="AS39" s="13"/>
      <c r="AT39" s="13"/>
      <c r="AU39" s="13"/>
      <c r="AV39" s="13"/>
      <c r="AW39" s="13"/>
      <c r="AX39" s="13"/>
      <c r="AY39" s="12"/>
      <c r="AZ39" s="12"/>
      <c r="BA39" s="47"/>
      <c r="BB39" s="112"/>
      <c r="BC39" s="48"/>
      <c r="BD39" s="48"/>
      <c r="BG39" s="138"/>
      <c r="BH39" s="138"/>
    </row>
    <row r="40" spans="1:60" x14ac:dyDescent="0.2">
      <c r="A40" s="3"/>
      <c r="B40" s="18">
        <f>STDEV(B10:B39)</f>
        <v>1.9296749260424779</v>
      </c>
      <c r="C40" s="6"/>
      <c r="D40" s="6"/>
      <c r="E40" s="6"/>
      <c r="F40" s="6"/>
      <c r="G40" s="6"/>
      <c r="H40" s="6"/>
      <c r="I40" s="6"/>
      <c r="J40" s="6"/>
      <c r="K40" s="6"/>
      <c r="L40" s="7"/>
      <c r="M40" s="7"/>
      <c r="N40" s="7"/>
      <c r="O40" s="6"/>
      <c r="P40" s="6"/>
      <c r="Q40" s="6"/>
      <c r="R40" s="21"/>
      <c r="S40" s="6"/>
      <c r="T40" s="6"/>
      <c r="U40" s="6"/>
      <c r="V40" s="6"/>
      <c r="W40" s="7"/>
      <c r="X40" s="7"/>
      <c r="Y40" s="7"/>
      <c r="Z40" s="8"/>
      <c r="AA40" s="8"/>
      <c r="AB40" s="9"/>
      <c r="AC40" s="9"/>
      <c r="AD40" s="9"/>
      <c r="AE40" s="9"/>
      <c r="AF40" s="9"/>
      <c r="AG40" s="9"/>
      <c r="AH40" s="9"/>
      <c r="AI40" s="9"/>
      <c r="AJ40" s="9"/>
      <c r="AK40" s="9"/>
      <c r="AL40" s="9"/>
      <c r="AW40" s="138"/>
      <c r="AY40" s="138"/>
      <c r="BB40" s="60">
        <f>MAXA(BB5:BB35)</f>
        <v>20.2</v>
      </c>
      <c r="BC40" s="73">
        <f>AVERAGE(BC9:BC38)</f>
        <v>2.4866666666666668</v>
      </c>
    </row>
    <row r="41" spans="1:60" x14ac:dyDescent="0.2">
      <c r="A41" s="2"/>
      <c r="B41" s="18"/>
      <c r="C41" s="6"/>
      <c r="D41" s="6"/>
      <c r="E41" s="6"/>
      <c r="F41" s="6"/>
      <c r="G41" s="6"/>
      <c r="H41" s="6"/>
      <c r="I41" s="6"/>
      <c r="J41" s="6"/>
      <c r="K41" s="6"/>
      <c r="L41" s="7"/>
      <c r="M41" s="7"/>
      <c r="N41" s="7"/>
      <c r="O41" s="6"/>
      <c r="P41" s="6"/>
      <c r="Q41" s="6"/>
      <c r="R41" s="4"/>
      <c r="S41" s="6"/>
      <c r="T41" s="6"/>
      <c r="U41" s="6"/>
      <c r="V41" s="6"/>
      <c r="W41" s="7"/>
      <c r="X41" s="7"/>
      <c r="Y41" s="7"/>
      <c r="Z41" s="15"/>
      <c r="AA41" s="8"/>
      <c r="AB41" s="14"/>
      <c r="AC41" s="9"/>
      <c r="AD41" s="9"/>
      <c r="AE41" s="9"/>
      <c r="AF41" s="9"/>
      <c r="AG41" s="9"/>
      <c r="AH41" s="9"/>
      <c r="AI41" s="9"/>
      <c r="AJ41" s="9"/>
      <c r="AK41" s="9"/>
      <c r="AL41" s="9"/>
      <c r="AM41" s="6"/>
    </row>
    <row r="42" spans="1:60" s="63" customFormat="1" x14ac:dyDescent="0.2">
      <c r="A42" s="59" t="s">
        <v>35</v>
      </c>
      <c r="B42" s="61">
        <f>SUM(B10:B39)</f>
        <v>819.80000000000007</v>
      </c>
      <c r="C42" s="60">
        <f t="shared" ref="C42:Q42" si="4">SUM(C9:C39)</f>
        <v>1071.5</v>
      </c>
      <c r="D42" s="60">
        <f t="shared" si="4"/>
        <v>620</v>
      </c>
      <c r="E42" s="60">
        <f>SUM(E10:E39)</f>
        <v>435.59999999999991</v>
      </c>
      <c r="F42" s="60">
        <f t="shared" si="4"/>
        <v>574.34</v>
      </c>
      <c r="G42" s="60">
        <f t="shared" si="4"/>
        <v>502.5</v>
      </c>
      <c r="H42" s="60">
        <f t="shared" si="4"/>
        <v>372.6</v>
      </c>
      <c r="I42" s="60">
        <f t="shared" si="4"/>
        <v>449.29999999999995</v>
      </c>
      <c r="J42" s="60">
        <f t="shared" si="4"/>
        <v>299.80000000000007</v>
      </c>
      <c r="K42" s="60">
        <f t="shared" si="4"/>
        <v>281.90000000000003</v>
      </c>
      <c r="L42" s="60">
        <f t="shared" si="4"/>
        <v>1045</v>
      </c>
      <c r="M42" s="60">
        <f t="shared" si="4"/>
        <v>1718</v>
      </c>
      <c r="N42" s="60">
        <f t="shared" si="4"/>
        <v>567</v>
      </c>
      <c r="O42" s="60">
        <f t="shared" si="4"/>
        <v>25825.699999999997</v>
      </c>
      <c r="P42" s="60">
        <f t="shared" si="4"/>
        <v>25895.699999999997</v>
      </c>
      <c r="Q42" s="60">
        <f t="shared" si="4"/>
        <v>25751.600000000002</v>
      </c>
      <c r="R42" s="60">
        <f>P42-Q42</f>
        <v>144.09999999999491</v>
      </c>
      <c r="S42" s="60">
        <f t="shared" ref="S42:AM42" si="5">SUM(S9:S39)</f>
        <v>30104.699999999993</v>
      </c>
      <c r="T42" s="60">
        <f t="shared" si="5"/>
        <v>30220.600000000009</v>
      </c>
      <c r="U42" s="60">
        <f t="shared" si="5"/>
        <v>29960.799999999999</v>
      </c>
      <c r="V42" s="60">
        <f t="shared" si="5"/>
        <v>259.79999999999995</v>
      </c>
      <c r="W42" s="60">
        <f t="shared" si="5"/>
        <v>92</v>
      </c>
      <c r="X42" s="60">
        <f t="shared" si="5"/>
        <v>310</v>
      </c>
      <c r="Y42" s="60">
        <f t="shared" si="5"/>
        <v>62</v>
      </c>
      <c r="Z42" s="61">
        <f t="shared" si="5"/>
        <v>297.40000000000003</v>
      </c>
      <c r="AA42" s="60">
        <f t="shared" si="5"/>
        <v>28.6</v>
      </c>
      <c r="AB42" s="62">
        <f t="shared" si="5"/>
        <v>296.07</v>
      </c>
      <c r="AC42" s="62"/>
      <c r="AD42" s="62"/>
      <c r="AE42" s="62"/>
      <c r="AF42" s="62"/>
      <c r="AG42" s="62"/>
      <c r="AH42" s="62"/>
      <c r="AI42" s="62"/>
      <c r="AJ42" s="62"/>
      <c r="AK42" s="62"/>
      <c r="AL42" s="62"/>
      <c r="AM42" s="62">
        <f t="shared" si="5"/>
        <v>0</v>
      </c>
    </row>
    <row r="43" spans="1:60" s="63" customFormat="1" x14ac:dyDescent="0.2">
      <c r="A43" s="59" t="s">
        <v>36</v>
      </c>
      <c r="B43" s="61">
        <f>AVERAGEA(B10:B39)</f>
        <v>28.26896551724138</v>
      </c>
      <c r="C43" s="60">
        <f t="shared" ref="C43:Q43" si="6">AVERAGEA(C9:C39)</f>
        <v>35.716666666666669</v>
      </c>
      <c r="D43" s="60">
        <f t="shared" si="6"/>
        <v>20.666666666666668</v>
      </c>
      <c r="E43" s="60">
        <f>AVERAGEA(E10:E39)</f>
        <v>15.020689655172411</v>
      </c>
      <c r="F43" s="60">
        <f t="shared" si="6"/>
        <v>19.144666666666669</v>
      </c>
      <c r="G43" s="60">
        <f t="shared" si="6"/>
        <v>16.75</v>
      </c>
      <c r="H43" s="60">
        <f t="shared" si="6"/>
        <v>12.42</v>
      </c>
      <c r="I43" s="60">
        <f t="shared" si="6"/>
        <v>14.976666666666665</v>
      </c>
      <c r="J43" s="60">
        <f t="shared" si="6"/>
        <v>9.9933333333333358</v>
      </c>
      <c r="K43" s="60">
        <f t="shared" si="6"/>
        <v>9.3966666666666683</v>
      </c>
      <c r="L43" s="60">
        <f t="shared" si="6"/>
        <v>34.833333333333336</v>
      </c>
      <c r="M43" s="60">
        <f t="shared" si="6"/>
        <v>57.266666666666666</v>
      </c>
      <c r="N43" s="60">
        <f t="shared" si="6"/>
        <v>18.899999999999999</v>
      </c>
      <c r="O43" s="60">
        <f t="shared" si="6"/>
        <v>860.85666666666657</v>
      </c>
      <c r="P43" s="60">
        <f t="shared" si="6"/>
        <v>863.18999999999994</v>
      </c>
      <c r="Q43" s="60">
        <f t="shared" si="6"/>
        <v>858.38666666666677</v>
      </c>
      <c r="R43" s="60">
        <f>P43-Q43</f>
        <v>4.8033333333331711</v>
      </c>
      <c r="S43" s="60">
        <f t="shared" ref="S43:AM43" si="7">AVERAGEA(S9:S39)</f>
        <v>1003.4899999999998</v>
      </c>
      <c r="T43" s="60">
        <f t="shared" si="7"/>
        <v>1007.3533333333337</v>
      </c>
      <c r="U43" s="60">
        <f t="shared" si="7"/>
        <v>998.69333333333327</v>
      </c>
      <c r="V43" s="60">
        <f t="shared" si="7"/>
        <v>8.380645161290321</v>
      </c>
      <c r="W43" s="60">
        <f t="shared" si="7"/>
        <v>3.8333333333333335</v>
      </c>
      <c r="X43" s="60">
        <f t="shared" si="7"/>
        <v>10</v>
      </c>
      <c r="Y43" s="60">
        <f t="shared" si="7"/>
        <v>2</v>
      </c>
      <c r="Z43" s="61">
        <f t="shared" si="7"/>
        <v>9.913333333333334</v>
      </c>
      <c r="AA43" s="60">
        <f t="shared" si="7"/>
        <v>0.95333333333333337</v>
      </c>
      <c r="AB43" s="60">
        <f t="shared" si="7"/>
        <v>9.8689999999999998</v>
      </c>
      <c r="AC43" s="60"/>
      <c r="AD43" s="60"/>
      <c r="AE43" s="60"/>
      <c r="AF43" s="60"/>
      <c r="AG43" s="60"/>
      <c r="AH43" s="60"/>
      <c r="AI43" s="60"/>
      <c r="AJ43" s="60"/>
      <c r="AK43" s="60"/>
      <c r="AL43" s="60"/>
      <c r="AM43" s="60" t="e">
        <f t="shared" si="7"/>
        <v>#DIV/0!</v>
      </c>
    </row>
    <row r="44" spans="1:60" s="63" customFormat="1" x14ac:dyDescent="0.2">
      <c r="A44" s="59" t="s">
        <v>19</v>
      </c>
      <c r="B44" s="61">
        <f>MAXA(B10:B39)</f>
        <v>33.299999999999997</v>
      </c>
      <c r="C44" s="60">
        <f t="shared" ref="C44:Q44" si="8">MAXA(C9:C39)</f>
        <v>40.5</v>
      </c>
      <c r="D44" s="60">
        <f t="shared" si="8"/>
        <v>24</v>
      </c>
      <c r="E44" s="60">
        <f>MAXA(E10:E39)</f>
        <v>20.100000000000001</v>
      </c>
      <c r="F44" s="60">
        <f t="shared" si="8"/>
        <v>24</v>
      </c>
      <c r="G44" s="60">
        <f t="shared" si="8"/>
        <v>19</v>
      </c>
      <c r="H44" s="60">
        <f t="shared" si="8"/>
        <v>17.2</v>
      </c>
      <c r="I44" s="60">
        <f t="shared" si="8"/>
        <v>20.5</v>
      </c>
      <c r="J44" s="60">
        <f t="shared" si="8"/>
        <v>14.8</v>
      </c>
      <c r="K44" s="60">
        <f t="shared" si="8"/>
        <v>15.2</v>
      </c>
      <c r="L44" s="60">
        <f t="shared" si="8"/>
        <v>57</v>
      </c>
      <c r="M44" s="60">
        <f t="shared" si="8"/>
        <v>92</v>
      </c>
      <c r="N44" s="60">
        <f t="shared" si="8"/>
        <v>32</v>
      </c>
      <c r="O44" s="60">
        <f t="shared" si="8"/>
        <v>863.9</v>
      </c>
      <c r="P44" s="60">
        <f t="shared" si="8"/>
        <v>866</v>
      </c>
      <c r="Q44" s="60">
        <f t="shared" si="8"/>
        <v>862.6</v>
      </c>
      <c r="R44" s="60">
        <f>MAXA(R9:R39)</f>
        <v>6.8999999999999773</v>
      </c>
      <c r="S44" s="60">
        <f t="shared" ref="S44:AM44" si="9">MAXA(S9:S39)</f>
        <v>1008.4</v>
      </c>
      <c r="T44" s="60">
        <f t="shared" si="9"/>
        <v>1010.9</v>
      </c>
      <c r="U44" s="60">
        <f t="shared" si="9"/>
        <v>1004.6</v>
      </c>
      <c r="V44" s="60">
        <f t="shared" si="9"/>
        <v>11.899999999999977</v>
      </c>
      <c r="W44" s="60">
        <f t="shared" si="9"/>
        <v>8</v>
      </c>
      <c r="X44" s="60">
        <f t="shared" si="9"/>
        <v>10</v>
      </c>
      <c r="Y44" s="60">
        <f t="shared" si="9"/>
        <v>2</v>
      </c>
      <c r="Z44" s="61">
        <f t="shared" si="9"/>
        <v>12.8</v>
      </c>
      <c r="AA44" s="60">
        <f t="shared" si="9"/>
        <v>9.3000000000000007</v>
      </c>
      <c r="AB44" s="60">
        <f t="shared" si="9"/>
        <v>18.53</v>
      </c>
      <c r="AC44" s="60"/>
      <c r="AD44" s="60"/>
      <c r="AE44" s="60"/>
      <c r="AF44" s="60"/>
      <c r="AG44" s="60"/>
      <c r="AH44" s="60"/>
      <c r="AI44" s="60"/>
      <c r="AJ44" s="60"/>
      <c r="AK44" s="60"/>
      <c r="AL44" s="60"/>
      <c r="AM44" s="60">
        <f t="shared" si="9"/>
        <v>0</v>
      </c>
    </row>
    <row r="45" spans="1:60" s="63" customFormat="1" x14ac:dyDescent="0.2">
      <c r="A45" s="59" t="s">
        <v>20</v>
      </c>
      <c r="B45" s="61">
        <f>MINA(B10:B39)</f>
        <v>24.6</v>
      </c>
      <c r="C45" s="60">
        <f t="shared" ref="C45:Q45" si="10">MINA(C9:C39)</f>
        <v>31</v>
      </c>
      <c r="D45" s="60">
        <f t="shared" si="10"/>
        <v>15.4</v>
      </c>
      <c r="E45" s="60">
        <f>MINA(E10:E36)</f>
        <v>11.299999999999997</v>
      </c>
      <c r="F45" s="60">
        <f t="shared" si="10"/>
        <v>13.6</v>
      </c>
      <c r="G45" s="60">
        <f t="shared" si="10"/>
        <v>12.6</v>
      </c>
      <c r="H45" s="60">
        <f t="shared" si="10"/>
        <v>6.7</v>
      </c>
      <c r="I45" s="60">
        <f t="shared" si="10"/>
        <v>7.7</v>
      </c>
      <c r="J45" s="60">
        <f t="shared" si="10"/>
        <v>4</v>
      </c>
      <c r="K45" s="60">
        <f t="shared" si="10"/>
        <v>1.1000000000000001</v>
      </c>
      <c r="L45" s="60">
        <f t="shared" si="10"/>
        <v>15</v>
      </c>
      <c r="M45" s="60">
        <f t="shared" si="10"/>
        <v>25</v>
      </c>
      <c r="N45" s="60">
        <f t="shared" si="10"/>
        <v>7</v>
      </c>
      <c r="O45" s="60">
        <f t="shared" si="10"/>
        <v>854.8</v>
      </c>
      <c r="P45" s="60">
        <f t="shared" si="10"/>
        <v>860.2</v>
      </c>
      <c r="Q45" s="60">
        <f t="shared" si="10"/>
        <v>855.2</v>
      </c>
      <c r="R45" s="60">
        <f>MINA(R9:R36)</f>
        <v>2.3999999999999773</v>
      </c>
      <c r="S45" s="60">
        <f t="shared" ref="S45:AM45" si="11">MINA(S9:S39)</f>
        <v>999</v>
      </c>
      <c r="T45" s="60">
        <f t="shared" si="11"/>
        <v>1003.7</v>
      </c>
      <c r="U45" s="60">
        <f t="shared" si="11"/>
        <v>993.9</v>
      </c>
      <c r="V45" s="60">
        <f>MINA(V9:V36)</f>
        <v>5.3999999999999773</v>
      </c>
      <c r="W45" s="60">
        <f t="shared" si="11"/>
        <v>1</v>
      </c>
      <c r="X45" s="60">
        <f t="shared" si="11"/>
        <v>10</v>
      </c>
      <c r="Y45" s="60">
        <f t="shared" si="11"/>
        <v>2</v>
      </c>
      <c r="Z45" s="61">
        <f t="shared" si="11"/>
        <v>0.3</v>
      </c>
      <c r="AA45" s="60">
        <f t="shared" si="11"/>
        <v>0</v>
      </c>
      <c r="AB45" s="60">
        <f t="shared" si="11"/>
        <v>5.44</v>
      </c>
      <c r="AC45" s="60"/>
      <c r="AD45" s="60"/>
      <c r="AE45" s="60"/>
      <c r="AF45" s="60"/>
      <c r="AG45" s="60"/>
      <c r="AH45" s="60"/>
      <c r="AI45" s="60"/>
      <c r="AJ45" s="60"/>
      <c r="AK45" s="60"/>
      <c r="AL45" s="60"/>
      <c r="AM45" s="60">
        <f t="shared" si="11"/>
        <v>0</v>
      </c>
    </row>
    <row r="46" spans="1:60" x14ac:dyDescent="0.2">
      <c r="A46" s="2"/>
      <c r="B46" s="18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4">
        <f t="shared" ref="R46:R51" si="12">P46-Q46</f>
        <v>0</v>
      </c>
      <c r="S46" s="6"/>
      <c r="T46" s="6"/>
      <c r="U46" s="6"/>
      <c r="V46" s="6"/>
      <c r="W46" s="6"/>
      <c r="X46" s="6"/>
      <c r="Y46" s="6"/>
      <c r="Z46" s="18"/>
      <c r="AA46" s="6"/>
      <c r="AB46" s="10"/>
      <c r="AC46" s="10"/>
      <c r="AD46" s="10"/>
      <c r="AE46" s="10"/>
      <c r="AF46" s="10"/>
      <c r="AG46" s="10"/>
      <c r="AH46" s="10"/>
      <c r="AI46" s="10"/>
      <c r="AJ46" s="10"/>
      <c r="AK46" s="10"/>
      <c r="AL46" s="10"/>
      <c r="AM46" s="5"/>
    </row>
    <row r="47" spans="1:60" s="64" customFormat="1" x14ac:dyDescent="0.2">
      <c r="A47" s="156" t="s">
        <v>35</v>
      </c>
      <c r="B47" s="155">
        <f>SUM(B10:B18)</f>
        <v>259.5</v>
      </c>
      <c r="C47" s="142">
        <f t="shared" ref="C47:L47" si="13">SUM(C9:C18)</f>
        <v>362</v>
      </c>
      <c r="D47" s="142">
        <f t="shared" si="13"/>
        <v>193.9</v>
      </c>
      <c r="E47" s="142">
        <f>SUM(E9:E18)</f>
        <v>168.09999999999997</v>
      </c>
      <c r="F47" s="142">
        <f t="shared" si="13"/>
        <v>180.8</v>
      </c>
      <c r="G47" s="142">
        <f t="shared" si="13"/>
        <v>152.60000000000002</v>
      </c>
      <c r="H47" s="142">
        <f t="shared" si="13"/>
        <v>97.200000000000017</v>
      </c>
      <c r="I47" s="142">
        <f t="shared" si="13"/>
        <v>120.8</v>
      </c>
      <c r="J47" s="142">
        <f t="shared" si="13"/>
        <v>72.3</v>
      </c>
      <c r="K47" s="142">
        <f t="shared" si="13"/>
        <v>59.3</v>
      </c>
      <c r="L47" s="142">
        <f t="shared" si="13"/>
        <v>267</v>
      </c>
      <c r="M47" s="142"/>
      <c r="N47" s="142">
        <f>SUM(N9:N18)</f>
        <v>138</v>
      </c>
      <c r="O47" s="142">
        <f>SUM(O9:O18)</f>
        <v>8599.2999999999993</v>
      </c>
      <c r="P47" s="142">
        <f>SUM(P9:P18)</f>
        <v>8627.0000000000018</v>
      </c>
      <c r="Q47" s="142">
        <f>SUM(Q9:Q18)</f>
        <v>8577.3000000000011</v>
      </c>
      <c r="R47" s="142">
        <f t="shared" si="12"/>
        <v>49.700000000000728</v>
      </c>
      <c r="S47" s="142">
        <f t="shared" ref="S47:AB47" si="14">SUM(S9:S18)</f>
        <v>10026.299999999999</v>
      </c>
      <c r="T47" s="142">
        <f t="shared" si="14"/>
        <v>10069.6</v>
      </c>
      <c r="U47" s="142">
        <f t="shared" si="14"/>
        <v>9975.4</v>
      </c>
      <c r="V47" s="142">
        <f t="shared" si="14"/>
        <v>94.200000000000045</v>
      </c>
      <c r="W47" s="142">
        <f t="shared" si="14"/>
        <v>27</v>
      </c>
      <c r="X47" s="142">
        <f t="shared" si="14"/>
        <v>100</v>
      </c>
      <c r="Y47" s="142">
        <f t="shared" si="14"/>
        <v>20</v>
      </c>
      <c r="Z47" s="142">
        <f>SUM(Z9:Z18)</f>
        <v>98.1</v>
      </c>
      <c r="AA47" s="142">
        <f t="shared" si="14"/>
        <v>1.5</v>
      </c>
      <c r="AB47" s="142">
        <f t="shared" si="14"/>
        <v>102.5</v>
      </c>
      <c r="AC47" s="165"/>
      <c r="AD47" s="165"/>
      <c r="AE47" s="165"/>
      <c r="AF47" s="165"/>
      <c r="AG47" s="165"/>
      <c r="AH47" s="165"/>
      <c r="AI47" s="165"/>
      <c r="AJ47" s="165"/>
      <c r="AK47" s="165"/>
      <c r="AL47" s="165"/>
      <c r="AM47" s="166"/>
      <c r="AN47" s="167"/>
      <c r="AO47" s="167"/>
      <c r="AP47" s="167"/>
      <c r="AQ47" s="167"/>
      <c r="AR47" s="167"/>
      <c r="AS47" s="167"/>
      <c r="AT47" s="167"/>
      <c r="AU47" s="167"/>
      <c r="AV47" s="167"/>
      <c r="AW47" s="167"/>
      <c r="AX47" s="167"/>
      <c r="AY47" s="167"/>
      <c r="AZ47" s="167"/>
      <c r="BA47" s="167"/>
      <c r="BB47" s="167"/>
      <c r="BC47" s="167"/>
      <c r="BD47" s="167"/>
    </row>
    <row r="48" spans="1:60" s="64" customFormat="1" x14ac:dyDescent="0.2">
      <c r="A48" s="156" t="s">
        <v>32</v>
      </c>
      <c r="B48" s="155">
        <f>AVERAGEA(B10:B18)</f>
        <v>28.833333333333332</v>
      </c>
      <c r="C48" s="142">
        <f t="shared" ref="C48:Q48" si="15">AVERAGEA(C9:C18)</f>
        <v>36.200000000000003</v>
      </c>
      <c r="D48" s="142">
        <f t="shared" si="15"/>
        <v>19.39</v>
      </c>
      <c r="E48" s="142">
        <f>AVERAGEA(E9:E18)</f>
        <v>16.809999999999995</v>
      </c>
      <c r="F48" s="142">
        <f t="shared" si="15"/>
        <v>18.080000000000002</v>
      </c>
      <c r="G48" s="142">
        <f t="shared" si="15"/>
        <v>15.260000000000002</v>
      </c>
      <c r="H48" s="142">
        <f t="shared" si="15"/>
        <v>9.7200000000000024</v>
      </c>
      <c r="I48" s="142">
        <f t="shared" si="15"/>
        <v>12.08</v>
      </c>
      <c r="J48" s="142">
        <f t="shared" si="15"/>
        <v>7.2299999999999995</v>
      </c>
      <c r="K48" s="142">
        <f t="shared" si="15"/>
        <v>5.93</v>
      </c>
      <c r="L48" s="142">
        <f t="shared" si="15"/>
        <v>26.7</v>
      </c>
      <c r="M48" s="142">
        <f t="shared" si="15"/>
        <v>47.9</v>
      </c>
      <c r="N48" s="142">
        <f t="shared" si="15"/>
        <v>13.8</v>
      </c>
      <c r="O48" s="142">
        <f t="shared" si="15"/>
        <v>859.93</v>
      </c>
      <c r="P48" s="142">
        <f t="shared" si="15"/>
        <v>862.70000000000016</v>
      </c>
      <c r="Q48" s="142">
        <f t="shared" si="15"/>
        <v>857.73000000000013</v>
      </c>
      <c r="R48" s="142">
        <f t="shared" si="12"/>
        <v>4.9700000000000273</v>
      </c>
      <c r="S48" s="142">
        <f t="shared" ref="S48:AB48" si="16">AVERAGEA(S9:S18)</f>
        <v>1002.6299999999999</v>
      </c>
      <c r="T48" s="142">
        <f t="shared" si="16"/>
        <v>1006.96</v>
      </c>
      <c r="U48" s="142">
        <f t="shared" si="16"/>
        <v>997.54</v>
      </c>
      <c r="V48" s="142">
        <f t="shared" si="16"/>
        <v>9.4200000000000053</v>
      </c>
      <c r="W48" s="142">
        <f t="shared" si="16"/>
        <v>4.5</v>
      </c>
      <c r="X48" s="142">
        <f t="shared" si="16"/>
        <v>10</v>
      </c>
      <c r="Y48" s="142">
        <f t="shared" si="16"/>
        <v>2</v>
      </c>
      <c r="Z48" s="142">
        <f>AVERAGEA(Z9:Z18)</f>
        <v>9.8099999999999987</v>
      </c>
      <c r="AA48" s="142">
        <f t="shared" si="16"/>
        <v>0.15</v>
      </c>
      <c r="AB48" s="142">
        <f t="shared" si="16"/>
        <v>10.25</v>
      </c>
      <c r="AC48" s="165"/>
      <c r="AD48" s="165"/>
      <c r="AE48" s="165"/>
      <c r="AF48" s="165"/>
      <c r="AG48" s="165"/>
      <c r="AH48" s="165"/>
      <c r="AI48" s="165"/>
      <c r="AJ48" s="165"/>
      <c r="AK48" s="165"/>
      <c r="AL48" s="165"/>
      <c r="AM48" s="166"/>
      <c r="AN48" s="167"/>
      <c r="AO48" s="167"/>
      <c r="AP48" s="167"/>
      <c r="AQ48" s="167"/>
      <c r="AR48" s="167"/>
      <c r="AS48" s="167"/>
      <c r="AT48" s="167"/>
      <c r="AU48" s="167"/>
      <c r="AV48" s="167"/>
      <c r="AW48" s="167"/>
      <c r="AX48" s="167"/>
      <c r="AY48" s="167"/>
      <c r="AZ48" s="167"/>
      <c r="BA48" s="167"/>
      <c r="BB48" s="167"/>
      <c r="BC48" s="167"/>
      <c r="BD48" s="167"/>
    </row>
    <row r="49" spans="1:56" s="64" customFormat="1" x14ac:dyDescent="0.2">
      <c r="A49" s="156" t="s">
        <v>19</v>
      </c>
      <c r="B49" s="155">
        <f>MAXA(B10:B18)</f>
        <v>33.299999999999997</v>
      </c>
      <c r="C49" s="142">
        <f t="shared" ref="C49:Q49" si="17">MAXA(C9:C18)</f>
        <v>40.5</v>
      </c>
      <c r="D49" s="142">
        <f t="shared" si="17"/>
        <v>23.4</v>
      </c>
      <c r="E49" s="142">
        <f>MAXA(E9:E18)</f>
        <v>20.100000000000001</v>
      </c>
      <c r="F49" s="142">
        <f t="shared" si="17"/>
        <v>24</v>
      </c>
      <c r="G49" s="142">
        <f t="shared" si="17"/>
        <v>17.7</v>
      </c>
      <c r="H49" s="142">
        <f t="shared" si="17"/>
        <v>14.4</v>
      </c>
      <c r="I49" s="142">
        <f t="shared" si="17"/>
        <v>17.899999999999999</v>
      </c>
      <c r="J49" s="142">
        <f t="shared" si="17"/>
        <v>10.4</v>
      </c>
      <c r="K49" s="142">
        <f t="shared" si="17"/>
        <v>12.2</v>
      </c>
      <c r="L49" s="142">
        <f t="shared" si="17"/>
        <v>45</v>
      </c>
      <c r="M49" s="142">
        <f t="shared" si="17"/>
        <v>74</v>
      </c>
      <c r="N49" s="142">
        <f t="shared" si="17"/>
        <v>25</v>
      </c>
      <c r="O49" s="142">
        <f t="shared" si="17"/>
        <v>862.3</v>
      </c>
      <c r="P49" s="142">
        <f t="shared" si="17"/>
        <v>865.1</v>
      </c>
      <c r="Q49" s="142">
        <f t="shared" si="17"/>
        <v>859.2</v>
      </c>
      <c r="R49" s="142">
        <f t="shared" si="12"/>
        <v>5.8999999999999773</v>
      </c>
      <c r="S49" s="142">
        <f t="shared" ref="S49:AB49" si="18">MAXA(S9:S18)</f>
        <v>1005.1</v>
      </c>
      <c r="T49" s="142">
        <f t="shared" si="18"/>
        <v>1009.4</v>
      </c>
      <c r="U49" s="142">
        <f t="shared" si="18"/>
        <v>999.6</v>
      </c>
      <c r="V49" s="142">
        <f t="shared" si="18"/>
        <v>11.5</v>
      </c>
      <c r="W49" s="142">
        <f t="shared" si="18"/>
        <v>8</v>
      </c>
      <c r="X49" s="142">
        <f t="shared" si="18"/>
        <v>10</v>
      </c>
      <c r="Y49" s="142">
        <f t="shared" si="18"/>
        <v>2</v>
      </c>
      <c r="Z49" s="142">
        <f>MAXA(Z9:Z18)</f>
        <v>12.8</v>
      </c>
      <c r="AA49" s="142">
        <f t="shared" si="18"/>
        <v>1.4</v>
      </c>
      <c r="AB49" s="142">
        <f t="shared" si="18"/>
        <v>18.53</v>
      </c>
      <c r="AC49" s="165"/>
      <c r="AD49" s="165"/>
      <c r="AE49" s="165"/>
      <c r="AF49" s="165"/>
      <c r="AG49" s="165"/>
      <c r="AH49" s="165"/>
      <c r="AI49" s="165"/>
      <c r="AJ49" s="165"/>
      <c r="AK49" s="165"/>
      <c r="AL49" s="165"/>
      <c r="AM49" s="166"/>
      <c r="AN49" s="167"/>
      <c r="AO49" s="167"/>
      <c r="AP49" s="167"/>
      <c r="AQ49" s="167"/>
      <c r="AR49" s="167"/>
      <c r="AS49" s="167"/>
      <c r="AT49" s="167"/>
      <c r="AU49" s="167"/>
      <c r="AV49" s="167"/>
      <c r="AW49" s="167"/>
      <c r="AX49" s="167"/>
      <c r="AY49" s="167"/>
      <c r="AZ49" s="167"/>
      <c r="BA49" s="167"/>
      <c r="BB49" s="167"/>
      <c r="BC49" s="167"/>
      <c r="BD49" s="167"/>
    </row>
    <row r="50" spans="1:56" s="64" customFormat="1" x14ac:dyDescent="0.2">
      <c r="A50" s="156" t="s">
        <v>20</v>
      </c>
      <c r="B50" s="155">
        <f>MINA(B10:B18)</f>
        <v>26.4</v>
      </c>
      <c r="C50" s="142">
        <f t="shared" ref="C50:Q50" si="19">MINA(C9:C18)</f>
        <v>34.299999999999997</v>
      </c>
      <c r="D50" s="142">
        <v>15.4</v>
      </c>
      <c r="E50" s="142">
        <f>MINA(E9:E18)</f>
        <v>11.700000000000003</v>
      </c>
      <c r="F50" s="142">
        <f t="shared" si="19"/>
        <v>13.6</v>
      </c>
      <c r="G50" s="142">
        <f t="shared" si="19"/>
        <v>12.6</v>
      </c>
      <c r="H50" s="142">
        <f t="shared" si="19"/>
        <v>6.7</v>
      </c>
      <c r="I50" s="142">
        <f t="shared" si="19"/>
        <v>7.9</v>
      </c>
      <c r="J50" s="142">
        <f t="shared" si="19"/>
        <v>4.3</v>
      </c>
      <c r="K50" s="142">
        <f t="shared" si="19"/>
        <v>1.2</v>
      </c>
      <c r="L50" s="142">
        <f t="shared" si="19"/>
        <v>17</v>
      </c>
      <c r="M50" s="142">
        <f t="shared" si="19"/>
        <v>30</v>
      </c>
      <c r="N50" s="142">
        <f t="shared" si="19"/>
        <v>8</v>
      </c>
      <c r="O50" s="142">
        <f t="shared" si="19"/>
        <v>854.8</v>
      </c>
      <c r="P50" s="142">
        <f t="shared" si="19"/>
        <v>860.7</v>
      </c>
      <c r="Q50" s="142">
        <f t="shared" si="19"/>
        <v>856.3</v>
      </c>
      <c r="R50" s="142">
        <f t="shared" si="12"/>
        <v>4.4000000000000909</v>
      </c>
      <c r="S50" s="142">
        <f t="shared" ref="S50:AB50" si="20">MINA(S9:S18)</f>
        <v>1000.5</v>
      </c>
      <c r="T50" s="142">
        <f t="shared" si="20"/>
        <v>1003.7</v>
      </c>
      <c r="U50" s="142">
        <f t="shared" si="20"/>
        <v>995.7</v>
      </c>
      <c r="V50" s="142">
        <f t="shared" si="20"/>
        <v>6.4000000000000909</v>
      </c>
      <c r="W50" s="142">
        <f t="shared" si="20"/>
        <v>2</v>
      </c>
      <c r="X50" s="142">
        <f t="shared" si="20"/>
        <v>10</v>
      </c>
      <c r="Y50" s="142">
        <f t="shared" si="20"/>
        <v>2</v>
      </c>
      <c r="Z50" s="142">
        <f>MINA(Z9:Z18)</f>
        <v>0.3</v>
      </c>
      <c r="AA50" s="142">
        <f t="shared" si="20"/>
        <v>0</v>
      </c>
      <c r="AB50" s="142">
        <f t="shared" si="20"/>
        <v>5.72</v>
      </c>
      <c r="AC50" s="165"/>
      <c r="AD50" s="165"/>
      <c r="AE50" s="165"/>
      <c r="AF50" s="165"/>
      <c r="AG50" s="165"/>
      <c r="AH50" s="165"/>
      <c r="AI50" s="165"/>
      <c r="AJ50" s="165"/>
      <c r="AK50" s="165"/>
      <c r="AL50" s="165"/>
      <c r="AM50" s="166"/>
      <c r="AN50" s="167"/>
      <c r="AO50" s="167"/>
      <c r="AP50" s="167"/>
      <c r="AQ50" s="167"/>
      <c r="AR50" s="167"/>
      <c r="AS50" s="167"/>
      <c r="AT50" s="167"/>
      <c r="AU50" s="167"/>
      <c r="AV50" s="167"/>
      <c r="AW50" s="167"/>
      <c r="AX50" s="167"/>
      <c r="AY50" s="167"/>
      <c r="AZ50" s="167"/>
      <c r="BA50" s="167"/>
      <c r="BB50" s="167"/>
      <c r="BC50" s="167"/>
      <c r="BD50" s="167"/>
    </row>
    <row r="51" spans="1:56" x14ac:dyDescent="0.2">
      <c r="A51" s="20"/>
      <c r="B51" s="18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4">
        <f t="shared" si="12"/>
        <v>0</v>
      </c>
      <c r="S51" s="6"/>
      <c r="T51" s="6"/>
      <c r="U51" s="6"/>
      <c r="V51" s="6"/>
      <c r="W51" s="6"/>
      <c r="X51" s="6"/>
      <c r="Y51" s="6"/>
      <c r="Z51" s="18"/>
      <c r="AA51" s="6"/>
      <c r="AB51" s="10"/>
      <c r="AC51" s="10"/>
      <c r="AD51" s="10"/>
      <c r="AE51" s="10"/>
      <c r="AF51" s="10"/>
      <c r="AG51" s="10"/>
      <c r="AH51" s="10"/>
      <c r="AI51" s="10"/>
      <c r="AJ51" s="10"/>
      <c r="AK51" s="10"/>
      <c r="AL51" s="10"/>
      <c r="AM51" s="5"/>
    </row>
    <row r="52" spans="1:56" s="68" customFormat="1" x14ac:dyDescent="0.2">
      <c r="A52" s="65" t="s">
        <v>31</v>
      </c>
      <c r="B52" s="300">
        <f t="shared" ref="B52:AB52" si="21">SUM(B19:B28)</f>
        <v>287.7</v>
      </c>
      <c r="C52" s="66">
        <f t="shared" si="21"/>
        <v>365.99999999999994</v>
      </c>
      <c r="D52" s="66">
        <f t="shared" si="21"/>
        <v>220.30000000000004</v>
      </c>
      <c r="E52" s="66">
        <f t="shared" si="21"/>
        <v>145.70000000000002</v>
      </c>
      <c r="F52" s="66">
        <f t="shared" si="21"/>
        <v>199.29999999999998</v>
      </c>
      <c r="G52" s="66">
        <f t="shared" si="21"/>
        <v>165.3</v>
      </c>
      <c r="H52" s="66">
        <f t="shared" si="21"/>
        <v>115.69999999999999</v>
      </c>
      <c r="I52" s="66">
        <f t="shared" si="21"/>
        <v>141.1</v>
      </c>
      <c r="J52" s="66">
        <f t="shared" si="21"/>
        <v>94.100000000000009</v>
      </c>
      <c r="K52" s="66">
        <f t="shared" si="21"/>
        <v>83.000000000000014</v>
      </c>
      <c r="L52" s="66">
        <f t="shared" si="21"/>
        <v>309</v>
      </c>
      <c r="M52" s="66">
        <f t="shared" si="21"/>
        <v>499</v>
      </c>
      <c r="N52" s="66">
        <f t="shared" si="21"/>
        <v>171</v>
      </c>
      <c r="O52" s="66">
        <f t="shared" si="21"/>
        <v>8606</v>
      </c>
      <c r="P52" s="66">
        <f t="shared" si="21"/>
        <v>8629</v>
      </c>
      <c r="Q52" s="66">
        <f t="shared" si="21"/>
        <v>8579.9000000000015</v>
      </c>
      <c r="R52" s="66">
        <f t="shared" si="21"/>
        <v>49.099999999999909</v>
      </c>
      <c r="S52" s="66">
        <f t="shared" si="21"/>
        <v>10029</v>
      </c>
      <c r="T52" s="66">
        <f t="shared" si="21"/>
        <v>10066.5</v>
      </c>
      <c r="U52" s="66">
        <f t="shared" si="21"/>
        <v>9979.4</v>
      </c>
      <c r="V52" s="66">
        <f t="shared" si="21"/>
        <v>87.100000000000136</v>
      </c>
      <c r="W52" s="66">
        <f t="shared" si="21"/>
        <v>24</v>
      </c>
      <c r="X52" s="66">
        <f t="shared" si="21"/>
        <v>100</v>
      </c>
      <c r="Y52" s="66">
        <f t="shared" si="21"/>
        <v>20</v>
      </c>
      <c r="Z52" s="66">
        <f>SUM(Z19:Z28)</f>
        <v>103.79999999999998</v>
      </c>
      <c r="AA52" s="66">
        <f t="shared" si="21"/>
        <v>3.3</v>
      </c>
      <c r="AB52" s="66">
        <f t="shared" si="21"/>
        <v>107.35000000000001</v>
      </c>
      <c r="AC52" s="82"/>
      <c r="AD52" s="82"/>
      <c r="AE52" s="82"/>
      <c r="AF52" s="82"/>
      <c r="AG52" s="82"/>
      <c r="AH52" s="82"/>
      <c r="AI52" s="82"/>
      <c r="AJ52" s="82"/>
      <c r="AK52" s="82"/>
      <c r="AL52" s="82"/>
      <c r="AM52" s="67"/>
    </row>
    <row r="53" spans="1:56" s="68" customFormat="1" x14ac:dyDescent="0.2">
      <c r="A53" s="65" t="s">
        <v>32</v>
      </c>
      <c r="B53" s="300">
        <f t="shared" ref="B53:AB53" si="22">AVERAGEA(B19:B28)</f>
        <v>28.77</v>
      </c>
      <c r="C53" s="66">
        <f t="shared" si="22"/>
        <v>36.599999999999994</v>
      </c>
      <c r="D53" s="66">
        <f t="shared" si="22"/>
        <v>22.030000000000005</v>
      </c>
      <c r="E53" s="66">
        <f t="shared" si="22"/>
        <v>14.570000000000002</v>
      </c>
      <c r="F53" s="66">
        <f t="shared" si="22"/>
        <v>19.93</v>
      </c>
      <c r="G53" s="66">
        <f t="shared" si="22"/>
        <v>16.53</v>
      </c>
      <c r="H53" s="66">
        <f t="shared" si="22"/>
        <v>11.569999999999999</v>
      </c>
      <c r="I53" s="66">
        <f t="shared" si="22"/>
        <v>14.11</v>
      </c>
      <c r="J53" s="66">
        <f t="shared" si="22"/>
        <v>9.41</v>
      </c>
      <c r="K53" s="66">
        <f t="shared" si="22"/>
        <v>8.3000000000000007</v>
      </c>
      <c r="L53" s="66">
        <f t="shared" si="22"/>
        <v>30.9</v>
      </c>
      <c r="M53" s="66">
        <f t="shared" si="22"/>
        <v>49.9</v>
      </c>
      <c r="N53" s="66">
        <f t="shared" si="22"/>
        <v>17.100000000000001</v>
      </c>
      <c r="O53" s="66">
        <f t="shared" si="22"/>
        <v>860.6</v>
      </c>
      <c r="P53" s="66">
        <f t="shared" si="22"/>
        <v>862.9</v>
      </c>
      <c r="Q53" s="66">
        <f t="shared" si="22"/>
        <v>857.99000000000012</v>
      </c>
      <c r="R53" s="66">
        <f t="shared" si="22"/>
        <v>4.9099999999999913</v>
      </c>
      <c r="S53" s="66">
        <f t="shared" si="22"/>
        <v>1002.9</v>
      </c>
      <c r="T53" s="66">
        <f t="shared" si="22"/>
        <v>1006.65</v>
      </c>
      <c r="U53" s="66">
        <f t="shared" si="22"/>
        <v>997.93999999999994</v>
      </c>
      <c r="V53" s="66">
        <f t="shared" si="22"/>
        <v>8.7100000000000133</v>
      </c>
      <c r="W53" s="66">
        <f t="shared" si="22"/>
        <v>3</v>
      </c>
      <c r="X53" s="66">
        <f t="shared" si="22"/>
        <v>10</v>
      </c>
      <c r="Y53" s="66">
        <f t="shared" si="22"/>
        <v>2</v>
      </c>
      <c r="Z53" s="66">
        <f>AVERAGEA(Z19:Z28)</f>
        <v>10.379999999999999</v>
      </c>
      <c r="AA53" s="66">
        <f t="shared" si="22"/>
        <v>0.32999999999999996</v>
      </c>
      <c r="AB53" s="66">
        <f t="shared" si="22"/>
        <v>10.735000000000001</v>
      </c>
      <c r="AC53" s="82"/>
      <c r="AD53" s="82"/>
      <c r="AE53" s="82"/>
      <c r="AF53" s="82"/>
      <c r="AG53" s="82"/>
      <c r="AH53" s="82"/>
      <c r="AI53" s="82"/>
      <c r="AJ53" s="82"/>
      <c r="AK53" s="82"/>
      <c r="AL53" s="82"/>
      <c r="AM53" s="67"/>
    </row>
    <row r="54" spans="1:56" s="68" customFormat="1" x14ac:dyDescent="0.2">
      <c r="A54" s="65" t="s">
        <v>19</v>
      </c>
      <c r="B54" s="300">
        <f t="shared" ref="B54:AB54" si="23">MAXA(B19:B28)</f>
        <v>30.3</v>
      </c>
      <c r="C54" s="66">
        <f t="shared" si="23"/>
        <v>38.799999999999997</v>
      </c>
      <c r="D54" s="66">
        <f t="shared" si="23"/>
        <v>23</v>
      </c>
      <c r="E54" s="66">
        <f t="shared" si="23"/>
        <v>17.700000000000003</v>
      </c>
      <c r="F54" s="66">
        <f t="shared" si="23"/>
        <v>23.6</v>
      </c>
      <c r="G54" s="66">
        <f t="shared" si="23"/>
        <v>19</v>
      </c>
      <c r="H54" s="66">
        <f t="shared" si="23"/>
        <v>15.8</v>
      </c>
      <c r="I54" s="66">
        <f t="shared" si="23"/>
        <v>17.7</v>
      </c>
      <c r="J54" s="66">
        <f t="shared" si="23"/>
        <v>14.3</v>
      </c>
      <c r="K54" s="66">
        <f t="shared" si="23"/>
        <v>13.9</v>
      </c>
      <c r="L54" s="66">
        <f t="shared" si="23"/>
        <v>46</v>
      </c>
      <c r="M54" s="66">
        <f>MAXA(M19:M28)</f>
        <v>66</v>
      </c>
      <c r="N54" s="66">
        <f t="shared" si="23"/>
        <v>26</v>
      </c>
      <c r="O54" s="66">
        <f t="shared" si="23"/>
        <v>863.7</v>
      </c>
      <c r="P54" s="66">
        <f t="shared" si="23"/>
        <v>866</v>
      </c>
      <c r="Q54" s="66">
        <f t="shared" si="23"/>
        <v>862.6</v>
      </c>
      <c r="R54" s="66">
        <f t="shared" si="23"/>
        <v>6.8999999999999773</v>
      </c>
      <c r="S54" s="66">
        <f t="shared" si="23"/>
        <v>1008.4</v>
      </c>
      <c r="T54" s="66">
        <f t="shared" si="23"/>
        <v>1010.4</v>
      </c>
      <c r="U54" s="66">
        <f t="shared" si="23"/>
        <v>1004.6</v>
      </c>
      <c r="V54" s="66">
        <f t="shared" si="23"/>
        <v>11.899999999999977</v>
      </c>
      <c r="W54" s="66">
        <f t="shared" si="23"/>
        <v>6</v>
      </c>
      <c r="X54" s="66">
        <f t="shared" si="23"/>
        <v>10</v>
      </c>
      <c r="Y54" s="66">
        <f t="shared" si="23"/>
        <v>2</v>
      </c>
      <c r="Z54" s="66">
        <f>MAXA(Z19:Z28)</f>
        <v>12.5</v>
      </c>
      <c r="AA54" s="66">
        <f t="shared" si="23"/>
        <v>1.8</v>
      </c>
      <c r="AB54" s="66">
        <f t="shared" si="23"/>
        <v>14.8</v>
      </c>
      <c r="AC54" s="82"/>
      <c r="AD54" s="82"/>
      <c r="AE54" s="82"/>
      <c r="AF54" s="82"/>
      <c r="AG54" s="82"/>
      <c r="AH54" s="82"/>
      <c r="AI54" s="82"/>
      <c r="AJ54" s="82"/>
      <c r="AK54" s="82"/>
      <c r="AL54" s="82"/>
      <c r="AM54" s="67"/>
    </row>
    <row r="55" spans="1:56" s="68" customFormat="1" x14ac:dyDescent="0.2">
      <c r="A55" s="65" t="s">
        <v>20</v>
      </c>
      <c r="B55" s="300">
        <f t="shared" ref="B55:AB55" si="24">MINA(B19:B28)</f>
        <v>26.1</v>
      </c>
      <c r="C55" s="66">
        <f t="shared" si="24"/>
        <v>34.299999999999997</v>
      </c>
      <c r="D55" s="66">
        <f t="shared" si="24"/>
        <v>20</v>
      </c>
      <c r="E55" s="66">
        <f t="shared" si="24"/>
        <v>11.299999999999997</v>
      </c>
      <c r="F55" s="66">
        <f t="shared" si="24"/>
        <v>16.5</v>
      </c>
      <c r="G55" s="66">
        <f t="shared" si="24"/>
        <v>14.3</v>
      </c>
      <c r="H55" s="66">
        <f t="shared" si="24"/>
        <v>6.7</v>
      </c>
      <c r="I55" s="66">
        <f t="shared" si="24"/>
        <v>7.7</v>
      </c>
      <c r="J55" s="66">
        <f t="shared" si="24"/>
        <v>4</v>
      </c>
      <c r="K55" s="66">
        <f t="shared" si="24"/>
        <v>1.1000000000000001</v>
      </c>
      <c r="L55" s="66">
        <f t="shared" si="24"/>
        <v>15</v>
      </c>
      <c r="M55" s="66">
        <f t="shared" si="24"/>
        <v>25</v>
      </c>
      <c r="N55" s="66">
        <f t="shared" si="24"/>
        <v>7</v>
      </c>
      <c r="O55" s="66">
        <f t="shared" si="24"/>
        <v>857.8</v>
      </c>
      <c r="P55" s="66">
        <f t="shared" si="24"/>
        <v>860.2</v>
      </c>
      <c r="Q55" s="66">
        <f t="shared" si="24"/>
        <v>855.2</v>
      </c>
      <c r="R55" s="66">
        <f t="shared" si="24"/>
        <v>2.3999999999999773</v>
      </c>
      <c r="S55" s="66">
        <f t="shared" si="24"/>
        <v>999</v>
      </c>
      <c r="T55" s="66">
        <f t="shared" si="24"/>
        <v>1003.7</v>
      </c>
      <c r="U55" s="66">
        <f t="shared" si="24"/>
        <v>993.9</v>
      </c>
      <c r="V55" s="66">
        <f t="shared" si="24"/>
        <v>5.3999999999999773</v>
      </c>
      <c r="W55" s="66">
        <f t="shared" si="24"/>
        <v>1</v>
      </c>
      <c r="X55" s="66">
        <f t="shared" si="24"/>
        <v>10</v>
      </c>
      <c r="Y55" s="66">
        <f t="shared" si="24"/>
        <v>2</v>
      </c>
      <c r="Z55" s="66">
        <f>MINA(Z19:Z28)</f>
        <v>5.5</v>
      </c>
      <c r="AA55" s="66">
        <f t="shared" si="24"/>
        <v>0</v>
      </c>
      <c r="AB55" s="66">
        <f t="shared" si="24"/>
        <v>5.54</v>
      </c>
      <c r="AC55" s="82"/>
      <c r="AD55" s="82"/>
      <c r="AE55" s="82"/>
      <c r="AF55" s="82"/>
      <c r="AG55" s="82"/>
      <c r="AH55" s="82"/>
      <c r="AI55" s="82"/>
      <c r="AJ55" s="82"/>
      <c r="AK55" s="82"/>
      <c r="AL55" s="82"/>
      <c r="AM55" s="67"/>
    </row>
    <row r="56" spans="1:56" x14ac:dyDescent="0.2">
      <c r="A56" s="20"/>
      <c r="B56" s="18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11"/>
      <c r="AA56" s="6"/>
      <c r="AB56" s="9"/>
      <c r="AC56" s="9"/>
      <c r="AD56" s="9"/>
      <c r="AE56" s="9"/>
      <c r="AF56" s="9"/>
      <c r="AG56" s="9"/>
      <c r="AH56" s="9"/>
      <c r="AI56" s="9"/>
      <c r="AJ56" s="9"/>
      <c r="AK56" s="9"/>
      <c r="AL56" s="9"/>
      <c r="AM56" s="5"/>
    </row>
    <row r="57" spans="1:56" s="71" customFormat="1" x14ac:dyDescent="0.2">
      <c r="A57" s="72" t="s">
        <v>31</v>
      </c>
      <c r="B57" s="301">
        <f t="shared" ref="B57:AB57" si="25">SUM(B29:B39)</f>
        <v>272.59999999999997</v>
      </c>
      <c r="C57" s="69">
        <f t="shared" si="25"/>
        <v>343.5</v>
      </c>
      <c r="D57" s="69">
        <f t="shared" si="25"/>
        <v>205.8</v>
      </c>
      <c r="E57" s="69">
        <f t="shared" si="25"/>
        <v>137.70000000000002</v>
      </c>
      <c r="F57" s="69">
        <f t="shared" si="25"/>
        <v>194.24</v>
      </c>
      <c r="G57" s="69">
        <f t="shared" si="25"/>
        <v>184.59999999999997</v>
      </c>
      <c r="H57" s="69">
        <f t="shared" si="25"/>
        <v>159.69999999999999</v>
      </c>
      <c r="I57" s="69">
        <f t="shared" si="25"/>
        <v>187.4</v>
      </c>
      <c r="J57" s="69">
        <f t="shared" si="25"/>
        <v>133.4</v>
      </c>
      <c r="K57" s="69">
        <f t="shared" si="25"/>
        <v>139.6</v>
      </c>
      <c r="L57" s="69">
        <f t="shared" si="25"/>
        <v>469</v>
      </c>
      <c r="M57" s="69">
        <f t="shared" si="25"/>
        <v>740</v>
      </c>
      <c r="N57" s="69">
        <f t="shared" si="25"/>
        <v>258</v>
      </c>
      <c r="O57" s="69">
        <f t="shared" si="25"/>
        <v>8620.4</v>
      </c>
      <c r="P57" s="69">
        <f t="shared" si="25"/>
        <v>8639.7000000000007</v>
      </c>
      <c r="Q57" s="69">
        <f t="shared" si="25"/>
        <v>8594.4</v>
      </c>
      <c r="R57" s="69">
        <f t="shared" si="25"/>
        <v>45.299999999999955</v>
      </c>
      <c r="S57" s="69">
        <f t="shared" si="25"/>
        <v>10049.400000000001</v>
      </c>
      <c r="T57" s="69">
        <f t="shared" si="25"/>
        <v>10084.5</v>
      </c>
      <c r="U57" s="69">
        <f t="shared" si="25"/>
        <v>10006</v>
      </c>
      <c r="V57" s="69">
        <f t="shared" si="25"/>
        <v>78.499999999999773</v>
      </c>
      <c r="W57" s="69">
        <f t="shared" si="25"/>
        <v>41</v>
      </c>
      <c r="X57" s="69">
        <f t="shared" si="25"/>
        <v>110</v>
      </c>
      <c r="Y57" s="69">
        <f t="shared" si="25"/>
        <v>22</v>
      </c>
      <c r="Z57" s="69">
        <f>SUM(Z29:Z39)</f>
        <v>95.499999999999986</v>
      </c>
      <c r="AA57" s="69">
        <f t="shared" si="25"/>
        <v>23.8</v>
      </c>
      <c r="AB57" s="69">
        <f t="shared" si="25"/>
        <v>86.22</v>
      </c>
      <c r="AC57" s="83"/>
      <c r="AD57" s="83"/>
      <c r="AE57" s="83"/>
      <c r="AF57" s="83"/>
      <c r="AG57" s="83"/>
      <c r="AH57" s="83"/>
      <c r="AI57" s="83"/>
      <c r="AJ57" s="83"/>
      <c r="AK57" s="83"/>
      <c r="AL57" s="83"/>
      <c r="AM57" s="70"/>
    </row>
    <row r="58" spans="1:56" s="71" customFormat="1" x14ac:dyDescent="0.2">
      <c r="A58" s="72" t="s">
        <v>32</v>
      </c>
      <c r="B58" s="301">
        <f t="shared" ref="B58:AB58" si="26">AVERAGEA(B29:B39)</f>
        <v>27.259999999999998</v>
      </c>
      <c r="C58" s="69">
        <f t="shared" si="26"/>
        <v>34.35</v>
      </c>
      <c r="D58" s="69">
        <f t="shared" si="26"/>
        <v>20.580000000000002</v>
      </c>
      <c r="E58" s="69">
        <f t="shared" si="26"/>
        <v>13.770000000000001</v>
      </c>
      <c r="F58" s="69">
        <f t="shared" si="26"/>
        <v>19.423999999999999</v>
      </c>
      <c r="G58" s="69">
        <f t="shared" si="26"/>
        <v>18.459999999999997</v>
      </c>
      <c r="H58" s="69">
        <f t="shared" si="26"/>
        <v>15.969999999999999</v>
      </c>
      <c r="I58" s="69">
        <f t="shared" si="26"/>
        <v>18.740000000000002</v>
      </c>
      <c r="J58" s="69">
        <f t="shared" si="26"/>
        <v>13.34</v>
      </c>
      <c r="K58" s="69">
        <f t="shared" si="26"/>
        <v>13.959999999999999</v>
      </c>
      <c r="L58" s="69">
        <f t="shared" si="26"/>
        <v>46.9</v>
      </c>
      <c r="M58" s="69">
        <f t="shared" si="26"/>
        <v>74</v>
      </c>
      <c r="N58" s="69">
        <f t="shared" si="26"/>
        <v>25.8</v>
      </c>
      <c r="O58" s="69">
        <f t="shared" si="26"/>
        <v>862.04</v>
      </c>
      <c r="P58" s="69">
        <f t="shared" si="26"/>
        <v>863.97</v>
      </c>
      <c r="Q58" s="69">
        <f t="shared" si="26"/>
        <v>859.43999999999994</v>
      </c>
      <c r="R58" s="69">
        <f t="shared" si="26"/>
        <v>4.1181818181818137</v>
      </c>
      <c r="S58" s="69">
        <f t="shared" si="26"/>
        <v>1004.9400000000002</v>
      </c>
      <c r="T58" s="69">
        <f t="shared" si="26"/>
        <v>1008.45</v>
      </c>
      <c r="U58" s="69">
        <f t="shared" si="26"/>
        <v>1000.6</v>
      </c>
      <c r="V58" s="69">
        <f t="shared" si="26"/>
        <v>7.1363636363636154</v>
      </c>
      <c r="W58" s="69">
        <f t="shared" si="26"/>
        <v>4.0999999999999996</v>
      </c>
      <c r="X58" s="69">
        <f t="shared" si="26"/>
        <v>10</v>
      </c>
      <c r="Y58" s="69">
        <f t="shared" si="26"/>
        <v>2</v>
      </c>
      <c r="Z58" s="69">
        <f>AVERAGEA(Z29:Z39)</f>
        <v>9.5499999999999989</v>
      </c>
      <c r="AA58" s="69">
        <f t="shared" si="26"/>
        <v>2.38</v>
      </c>
      <c r="AB58" s="69">
        <f t="shared" si="26"/>
        <v>8.6219999999999999</v>
      </c>
      <c r="AC58" s="83"/>
      <c r="AD58" s="83"/>
      <c r="AE58" s="83"/>
      <c r="AF58" s="83"/>
      <c r="AG58" s="83"/>
      <c r="AH58" s="83"/>
      <c r="AI58" s="83"/>
      <c r="AJ58" s="83"/>
      <c r="AK58" s="83"/>
      <c r="AL58" s="83"/>
      <c r="AM58" s="70"/>
    </row>
    <row r="59" spans="1:56" s="71" customFormat="1" x14ac:dyDescent="0.2">
      <c r="A59" s="72" t="s">
        <v>19</v>
      </c>
      <c r="B59" s="301">
        <f t="shared" ref="B59:AB59" si="27">MAXA(B29:B39)</f>
        <v>30.2</v>
      </c>
      <c r="C59" s="69">
        <f t="shared" si="27"/>
        <v>38.200000000000003</v>
      </c>
      <c r="D59" s="69">
        <f t="shared" si="27"/>
        <v>24</v>
      </c>
      <c r="E59" s="69">
        <f t="shared" si="27"/>
        <v>16.799999999999997</v>
      </c>
      <c r="F59" s="69">
        <f t="shared" si="27"/>
        <v>22.5</v>
      </c>
      <c r="G59" s="69">
        <f t="shared" si="27"/>
        <v>19</v>
      </c>
      <c r="H59" s="69">
        <f t="shared" si="27"/>
        <v>17.2</v>
      </c>
      <c r="I59" s="69">
        <f t="shared" si="27"/>
        <v>20.5</v>
      </c>
      <c r="J59" s="69">
        <f t="shared" si="27"/>
        <v>14.8</v>
      </c>
      <c r="K59" s="69">
        <f t="shared" si="27"/>
        <v>15.2</v>
      </c>
      <c r="L59" s="69">
        <f t="shared" si="27"/>
        <v>57</v>
      </c>
      <c r="M59" s="69">
        <f t="shared" si="27"/>
        <v>92</v>
      </c>
      <c r="N59" s="69">
        <f t="shared" si="27"/>
        <v>32</v>
      </c>
      <c r="O59" s="69">
        <f t="shared" si="27"/>
        <v>863.9</v>
      </c>
      <c r="P59" s="69">
        <f t="shared" si="27"/>
        <v>866</v>
      </c>
      <c r="Q59" s="69">
        <f t="shared" si="27"/>
        <v>860.9</v>
      </c>
      <c r="R59" s="69">
        <f t="shared" si="27"/>
        <v>5.7000000000000455</v>
      </c>
      <c r="S59" s="69">
        <f t="shared" si="27"/>
        <v>1007.4</v>
      </c>
      <c r="T59" s="69">
        <f t="shared" si="27"/>
        <v>1010.9</v>
      </c>
      <c r="U59" s="69">
        <f t="shared" si="27"/>
        <v>1002.7</v>
      </c>
      <c r="V59" s="69">
        <f t="shared" si="27"/>
        <v>9.1999999999999318</v>
      </c>
      <c r="W59" s="69">
        <f t="shared" si="27"/>
        <v>6</v>
      </c>
      <c r="X59" s="69">
        <f t="shared" si="27"/>
        <v>10</v>
      </c>
      <c r="Y59" s="69">
        <f t="shared" si="27"/>
        <v>2</v>
      </c>
      <c r="Z59" s="69">
        <f>MAXA(Z29:Z39)</f>
        <v>12.5</v>
      </c>
      <c r="AA59" s="69">
        <f t="shared" si="27"/>
        <v>9.3000000000000007</v>
      </c>
      <c r="AB59" s="69">
        <f t="shared" si="27"/>
        <v>10.55</v>
      </c>
      <c r="AC59" s="83"/>
      <c r="AD59" s="83"/>
      <c r="AE59" s="83"/>
      <c r="AF59" s="83"/>
      <c r="AG59" s="83"/>
      <c r="AH59" s="83"/>
      <c r="AI59" s="83"/>
      <c r="AJ59" s="83"/>
      <c r="AK59" s="83"/>
      <c r="AL59" s="83"/>
      <c r="AM59" s="70"/>
    </row>
    <row r="60" spans="1:56" s="71" customFormat="1" x14ac:dyDescent="0.2">
      <c r="A60" s="72" t="s">
        <v>20</v>
      </c>
      <c r="B60" s="301">
        <f t="shared" ref="B60:AB60" si="28">MINA(B29:B39)</f>
        <v>24.6</v>
      </c>
      <c r="C60" s="69">
        <f t="shared" si="28"/>
        <v>31</v>
      </c>
      <c r="D60" s="69">
        <f t="shared" si="28"/>
        <v>18</v>
      </c>
      <c r="E60" s="69">
        <f t="shared" si="28"/>
        <v>11.1</v>
      </c>
      <c r="F60" s="69">
        <f t="shared" si="28"/>
        <v>16.3</v>
      </c>
      <c r="G60" s="69">
        <f t="shared" si="28"/>
        <v>17.600000000000001</v>
      </c>
      <c r="H60" s="69">
        <f t="shared" si="28"/>
        <v>14.3</v>
      </c>
      <c r="I60" s="69">
        <f t="shared" si="28"/>
        <v>16.399999999999999</v>
      </c>
      <c r="J60" s="69">
        <f t="shared" si="28"/>
        <v>12.3</v>
      </c>
      <c r="K60" s="69">
        <f t="shared" si="28"/>
        <v>12.3</v>
      </c>
      <c r="L60" s="69">
        <f t="shared" si="28"/>
        <v>36</v>
      </c>
      <c r="M60" s="69">
        <f t="shared" si="28"/>
        <v>54</v>
      </c>
      <c r="N60" s="69">
        <f t="shared" si="28"/>
        <v>18</v>
      </c>
      <c r="O60" s="69">
        <f t="shared" si="28"/>
        <v>859</v>
      </c>
      <c r="P60" s="69">
        <f t="shared" si="28"/>
        <v>860.3</v>
      </c>
      <c r="Q60" s="69">
        <f t="shared" si="28"/>
        <v>857.2</v>
      </c>
      <c r="R60" s="69">
        <f t="shared" si="28"/>
        <v>0</v>
      </c>
      <c r="S60" s="69">
        <f t="shared" si="28"/>
        <v>1003</v>
      </c>
      <c r="T60" s="69">
        <f t="shared" si="28"/>
        <v>1005.7</v>
      </c>
      <c r="U60" s="69">
        <f t="shared" si="28"/>
        <v>998.4</v>
      </c>
      <c r="V60" s="69">
        <f t="shared" si="28"/>
        <v>0</v>
      </c>
      <c r="W60" s="69">
        <f t="shared" si="28"/>
        <v>2</v>
      </c>
      <c r="X60" s="69">
        <f t="shared" si="28"/>
        <v>10</v>
      </c>
      <c r="Y60" s="69">
        <f t="shared" si="28"/>
        <v>2</v>
      </c>
      <c r="Z60" s="69">
        <f>MINA(Z29:Z39)</f>
        <v>3.6</v>
      </c>
      <c r="AA60" s="69">
        <f t="shared" si="28"/>
        <v>0</v>
      </c>
      <c r="AB60" s="69">
        <f t="shared" si="28"/>
        <v>5.44</v>
      </c>
      <c r="AC60" s="83"/>
      <c r="AD60" s="83"/>
      <c r="AE60" s="83"/>
      <c r="AF60" s="83"/>
      <c r="AG60" s="83"/>
      <c r="AH60" s="83"/>
      <c r="AI60" s="83"/>
      <c r="AJ60" s="83"/>
      <c r="AK60" s="83"/>
      <c r="AL60" s="83"/>
      <c r="AM60" s="70"/>
    </row>
    <row r="61" spans="1:56" x14ac:dyDescent="0.2">
      <c r="Z61" s="19"/>
    </row>
    <row r="62" spans="1:56" x14ac:dyDescent="0.2">
      <c r="Z62" s="19"/>
    </row>
    <row r="63" spans="1:56" x14ac:dyDescent="0.2">
      <c r="A63" s="304" t="s">
        <v>78</v>
      </c>
      <c r="B63" s="304"/>
      <c r="C63" s="304"/>
      <c r="D63" s="304"/>
      <c r="E63" s="304"/>
      <c r="F63" s="304"/>
      <c r="G63" s="49">
        <v>44.3</v>
      </c>
      <c r="H63" s="1" t="s">
        <v>48</v>
      </c>
    </row>
    <row r="66" spans="1:5" x14ac:dyDescent="0.2">
      <c r="A66" s="63"/>
      <c r="B66" s="314" t="s">
        <v>44</v>
      </c>
      <c r="C66" s="314"/>
      <c r="D66" s="314"/>
      <c r="E66" s="314"/>
    </row>
    <row r="68" spans="1:5" x14ac:dyDescent="0.2">
      <c r="A68" s="64"/>
      <c r="B68" s="314" t="s">
        <v>45</v>
      </c>
      <c r="C68" s="314"/>
      <c r="D68" s="314"/>
      <c r="E68" s="314"/>
    </row>
    <row r="70" spans="1:5" x14ac:dyDescent="0.2">
      <c r="A70" s="68"/>
      <c r="B70" s="314" t="s">
        <v>46</v>
      </c>
      <c r="C70" s="314"/>
      <c r="D70" s="314"/>
      <c r="E70" s="314"/>
    </row>
    <row r="72" spans="1:5" x14ac:dyDescent="0.2">
      <c r="A72" s="71"/>
      <c r="B72" s="314" t="s">
        <v>47</v>
      </c>
      <c r="C72" s="314"/>
      <c r="D72" s="314"/>
      <c r="E72" s="314"/>
    </row>
  </sheetData>
  <mergeCells count="15">
    <mergeCell ref="B68:E68"/>
    <mergeCell ref="B70:E70"/>
    <mergeCell ref="B72:E72"/>
    <mergeCell ref="AC6:AK6"/>
    <mergeCell ref="AY7:AZ7"/>
    <mergeCell ref="BC7:BD7"/>
    <mergeCell ref="A63:F63"/>
    <mergeCell ref="B66:E66"/>
    <mergeCell ref="A1:BA1"/>
    <mergeCell ref="A2:BA2"/>
    <mergeCell ref="A3:BA3"/>
    <mergeCell ref="A4:BA4"/>
    <mergeCell ref="D5:I5"/>
    <mergeCell ref="AC5:AL5"/>
    <mergeCell ref="BA7:BB7"/>
  </mergeCells>
  <printOptions horizontalCentered="1"/>
  <pageMargins left="0.19685039370078741" right="0.19685039370078741" top="0.19685039370078741" bottom="0.19685039370078741" header="0" footer="0"/>
  <pageSetup scale="55" orientation="landscape" horizontalDpi="120" verticalDpi="144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E72"/>
  <sheetViews>
    <sheetView workbookViewId="0">
      <selection sqref="A1:XFD1048576"/>
    </sheetView>
  </sheetViews>
  <sheetFormatPr baseColWidth="10" defaultColWidth="9.625" defaultRowHeight="12.75" x14ac:dyDescent="0.2"/>
  <cols>
    <col min="1" max="1" width="6.625" style="138" customWidth="1"/>
    <col min="2" max="2" width="7.875" style="138" customWidth="1"/>
    <col min="3" max="3" width="5.375" style="138" customWidth="1"/>
    <col min="4" max="4" width="5.75" style="138" customWidth="1"/>
    <col min="5" max="5" width="6.75" style="138" customWidth="1"/>
    <col min="6" max="6" width="7.5" style="138" customWidth="1"/>
    <col min="7" max="7" width="7.625" style="138" customWidth="1"/>
    <col min="8" max="8" width="7.875" style="138" customWidth="1"/>
    <col min="9" max="9" width="7.625" style="138" customWidth="1"/>
    <col min="10" max="10" width="8.125" style="138" customWidth="1"/>
    <col min="11" max="11" width="7.75" style="138" customWidth="1"/>
    <col min="12" max="13" width="8.125" style="138" customWidth="1"/>
    <col min="14" max="14" width="7.75" style="138" customWidth="1"/>
    <col min="15" max="17" width="8.25" style="138" bestFit="1" customWidth="1"/>
    <col min="18" max="18" width="6.75" style="138" customWidth="1"/>
    <col min="19" max="21" width="8.25" style="138" bestFit="1" customWidth="1"/>
    <col min="22" max="22" width="6.875" style="138" customWidth="1"/>
    <col min="23" max="23" width="5.625" style="138" customWidth="1"/>
    <col min="24" max="24" width="6.375" style="138" customWidth="1"/>
    <col min="25" max="25" width="5.75" style="138" customWidth="1"/>
    <col min="26" max="26" width="9.125" style="138" customWidth="1"/>
    <col min="27" max="27" width="6" style="138" customWidth="1"/>
    <col min="28" max="28" width="7.5" style="138" customWidth="1"/>
    <col min="29" max="38" width="6.625" style="138" customWidth="1"/>
    <col min="39" max="39" width="6.5" style="138" customWidth="1"/>
    <col min="40" max="40" width="5.25" style="138" customWidth="1"/>
    <col min="41" max="41" width="6.375" style="138" customWidth="1"/>
    <col min="42" max="42" width="10.125" style="138" customWidth="1"/>
    <col min="43" max="43" width="7.5" style="138" customWidth="1"/>
    <col min="44" max="44" width="6.125" style="138" customWidth="1"/>
    <col min="45" max="45" width="8.625" style="138" customWidth="1"/>
    <col min="46" max="46" width="5.75" style="138" customWidth="1"/>
    <col min="47" max="47" width="9.375" style="138" customWidth="1"/>
    <col min="48" max="48" width="6.125" style="138" customWidth="1"/>
    <col min="49" max="49" width="9.125" style="138" customWidth="1"/>
    <col min="50" max="50" width="5" style="138" customWidth="1"/>
    <col min="51" max="51" width="5.125" style="138" customWidth="1"/>
    <col min="52" max="52" width="3.125" style="138" customWidth="1"/>
    <col min="53" max="53" width="5" style="138" customWidth="1"/>
    <col min="54" max="54" width="10.75" style="138" bestFit="1" customWidth="1"/>
    <col min="55" max="55" width="9.625" style="138"/>
    <col min="56" max="56" width="5.875" style="138" customWidth="1"/>
    <col min="57" max="256" width="9.625" style="138"/>
    <col min="257" max="257" width="6.625" style="138" customWidth="1"/>
    <col min="258" max="258" width="7.875" style="138" customWidth="1"/>
    <col min="259" max="259" width="5.375" style="138" customWidth="1"/>
    <col min="260" max="260" width="5.75" style="138" customWidth="1"/>
    <col min="261" max="261" width="6.75" style="138" customWidth="1"/>
    <col min="262" max="262" width="7.5" style="138" customWidth="1"/>
    <col min="263" max="263" width="7.625" style="138" customWidth="1"/>
    <col min="264" max="264" width="7.875" style="138" customWidth="1"/>
    <col min="265" max="265" width="7.625" style="138" customWidth="1"/>
    <col min="266" max="266" width="8.125" style="138" customWidth="1"/>
    <col min="267" max="267" width="7.75" style="138" customWidth="1"/>
    <col min="268" max="269" width="8.125" style="138" customWidth="1"/>
    <col min="270" max="270" width="7.75" style="138" customWidth="1"/>
    <col min="271" max="273" width="8.25" style="138" bestFit="1" customWidth="1"/>
    <col min="274" max="274" width="6.75" style="138" customWidth="1"/>
    <col min="275" max="277" width="8.25" style="138" bestFit="1" customWidth="1"/>
    <col min="278" max="278" width="6.875" style="138" customWidth="1"/>
    <col min="279" max="279" width="5.625" style="138" customWidth="1"/>
    <col min="280" max="280" width="6.375" style="138" customWidth="1"/>
    <col min="281" max="281" width="5.75" style="138" customWidth="1"/>
    <col min="282" max="282" width="9.125" style="138" customWidth="1"/>
    <col min="283" max="283" width="6" style="138" customWidth="1"/>
    <col min="284" max="284" width="7.5" style="138" customWidth="1"/>
    <col min="285" max="294" width="6.625" style="138" customWidth="1"/>
    <col min="295" max="295" width="6.5" style="138" customWidth="1"/>
    <col min="296" max="296" width="5.25" style="138" customWidth="1"/>
    <col min="297" max="297" width="6.375" style="138" customWidth="1"/>
    <col min="298" max="298" width="10.125" style="138" customWidth="1"/>
    <col min="299" max="299" width="7.5" style="138" customWidth="1"/>
    <col min="300" max="300" width="6.125" style="138" customWidth="1"/>
    <col min="301" max="301" width="8.625" style="138" customWidth="1"/>
    <col min="302" max="302" width="5.75" style="138" customWidth="1"/>
    <col min="303" max="303" width="9.375" style="138" customWidth="1"/>
    <col min="304" max="304" width="6.125" style="138" customWidth="1"/>
    <col min="305" max="305" width="9.125" style="138" customWidth="1"/>
    <col min="306" max="306" width="5" style="138" customWidth="1"/>
    <col min="307" max="307" width="5.125" style="138" customWidth="1"/>
    <col min="308" max="308" width="3.125" style="138" customWidth="1"/>
    <col min="309" max="309" width="5" style="138" customWidth="1"/>
    <col min="310" max="310" width="10.75" style="138" bestFit="1" customWidth="1"/>
    <col min="311" max="311" width="9.625" style="138"/>
    <col min="312" max="312" width="5.875" style="138" customWidth="1"/>
    <col min="313" max="512" width="9.625" style="138"/>
    <col min="513" max="513" width="6.625" style="138" customWidth="1"/>
    <col min="514" max="514" width="7.875" style="138" customWidth="1"/>
    <col min="515" max="515" width="5.375" style="138" customWidth="1"/>
    <col min="516" max="516" width="5.75" style="138" customWidth="1"/>
    <col min="517" max="517" width="6.75" style="138" customWidth="1"/>
    <col min="518" max="518" width="7.5" style="138" customWidth="1"/>
    <col min="519" max="519" width="7.625" style="138" customWidth="1"/>
    <col min="520" max="520" width="7.875" style="138" customWidth="1"/>
    <col min="521" max="521" width="7.625" style="138" customWidth="1"/>
    <col min="522" max="522" width="8.125" style="138" customWidth="1"/>
    <col min="523" max="523" width="7.75" style="138" customWidth="1"/>
    <col min="524" max="525" width="8.125" style="138" customWidth="1"/>
    <col min="526" max="526" width="7.75" style="138" customWidth="1"/>
    <col min="527" max="529" width="8.25" style="138" bestFit="1" customWidth="1"/>
    <col min="530" max="530" width="6.75" style="138" customWidth="1"/>
    <col min="531" max="533" width="8.25" style="138" bestFit="1" customWidth="1"/>
    <col min="534" max="534" width="6.875" style="138" customWidth="1"/>
    <col min="535" max="535" width="5.625" style="138" customWidth="1"/>
    <col min="536" max="536" width="6.375" style="138" customWidth="1"/>
    <col min="537" max="537" width="5.75" style="138" customWidth="1"/>
    <col min="538" max="538" width="9.125" style="138" customWidth="1"/>
    <col min="539" max="539" width="6" style="138" customWidth="1"/>
    <col min="540" max="540" width="7.5" style="138" customWidth="1"/>
    <col min="541" max="550" width="6.625" style="138" customWidth="1"/>
    <col min="551" max="551" width="6.5" style="138" customWidth="1"/>
    <col min="552" max="552" width="5.25" style="138" customWidth="1"/>
    <col min="553" max="553" width="6.375" style="138" customWidth="1"/>
    <col min="554" max="554" width="10.125" style="138" customWidth="1"/>
    <col min="555" max="555" width="7.5" style="138" customWidth="1"/>
    <col min="556" max="556" width="6.125" style="138" customWidth="1"/>
    <col min="557" max="557" width="8.625" style="138" customWidth="1"/>
    <col min="558" max="558" width="5.75" style="138" customWidth="1"/>
    <col min="559" max="559" width="9.375" style="138" customWidth="1"/>
    <col min="560" max="560" width="6.125" style="138" customWidth="1"/>
    <col min="561" max="561" width="9.125" style="138" customWidth="1"/>
    <col min="562" max="562" width="5" style="138" customWidth="1"/>
    <col min="563" max="563" width="5.125" style="138" customWidth="1"/>
    <col min="564" max="564" width="3.125" style="138" customWidth="1"/>
    <col min="565" max="565" width="5" style="138" customWidth="1"/>
    <col min="566" max="566" width="10.75" style="138" bestFit="1" customWidth="1"/>
    <col min="567" max="567" width="9.625" style="138"/>
    <col min="568" max="568" width="5.875" style="138" customWidth="1"/>
    <col min="569" max="768" width="9.625" style="138"/>
    <col min="769" max="769" width="6.625" style="138" customWidth="1"/>
    <col min="770" max="770" width="7.875" style="138" customWidth="1"/>
    <col min="771" max="771" width="5.375" style="138" customWidth="1"/>
    <col min="772" max="772" width="5.75" style="138" customWidth="1"/>
    <col min="773" max="773" width="6.75" style="138" customWidth="1"/>
    <col min="774" max="774" width="7.5" style="138" customWidth="1"/>
    <col min="775" max="775" width="7.625" style="138" customWidth="1"/>
    <col min="776" max="776" width="7.875" style="138" customWidth="1"/>
    <col min="777" max="777" width="7.625" style="138" customWidth="1"/>
    <col min="778" max="778" width="8.125" style="138" customWidth="1"/>
    <col min="779" max="779" width="7.75" style="138" customWidth="1"/>
    <col min="780" max="781" width="8.125" style="138" customWidth="1"/>
    <col min="782" max="782" width="7.75" style="138" customWidth="1"/>
    <col min="783" max="785" width="8.25" style="138" bestFit="1" customWidth="1"/>
    <col min="786" max="786" width="6.75" style="138" customWidth="1"/>
    <col min="787" max="789" width="8.25" style="138" bestFit="1" customWidth="1"/>
    <col min="790" max="790" width="6.875" style="138" customWidth="1"/>
    <col min="791" max="791" width="5.625" style="138" customWidth="1"/>
    <col min="792" max="792" width="6.375" style="138" customWidth="1"/>
    <col min="793" max="793" width="5.75" style="138" customWidth="1"/>
    <col min="794" max="794" width="9.125" style="138" customWidth="1"/>
    <col min="795" max="795" width="6" style="138" customWidth="1"/>
    <col min="796" max="796" width="7.5" style="138" customWidth="1"/>
    <col min="797" max="806" width="6.625" style="138" customWidth="1"/>
    <col min="807" max="807" width="6.5" style="138" customWidth="1"/>
    <col min="808" max="808" width="5.25" style="138" customWidth="1"/>
    <col min="809" max="809" width="6.375" style="138" customWidth="1"/>
    <col min="810" max="810" width="10.125" style="138" customWidth="1"/>
    <col min="811" max="811" width="7.5" style="138" customWidth="1"/>
    <col min="812" max="812" width="6.125" style="138" customWidth="1"/>
    <col min="813" max="813" width="8.625" style="138" customWidth="1"/>
    <col min="814" max="814" width="5.75" style="138" customWidth="1"/>
    <col min="815" max="815" width="9.375" style="138" customWidth="1"/>
    <col min="816" max="816" width="6.125" style="138" customWidth="1"/>
    <col min="817" max="817" width="9.125" style="138" customWidth="1"/>
    <col min="818" max="818" width="5" style="138" customWidth="1"/>
    <col min="819" max="819" width="5.125" style="138" customWidth="1"/>
    <col min="820" max="820" width="3.125" style="138" customWidth="1"/>
    <col min="821" max="821" width="5" style="138" customWidth="1"/>
    <col min="822" max="822" width="10.75" style="138" bestFit="1" customWidth="1"/>
    <col min="823" max="823" width="9.625" style="138"/>
    <col min="824" max="824" width="5.875" style="138" customWidth="1"/>
    <col min="825" max="1024" width="9.625" style="138"/>
    <col min="1025" max="1025" width="6.625" style="138" customWidth="1"/>
    <col min="1026" max="1026" width="7.875" style="138" customWidth="1"/>
    <col min="1027" max="1027" width="5.375" style="138" customWidth="1"/>
    <col min="1028" max="1028" width="5.75" style="138" customWidth="1"/>
    <col min="1029" max="1029" width="6.75" style="138" customWidth="1"/>
    <col min="1030" max="1030" width="7.5" style="138" customWidth="1"/>
    <col min="1031" max="1031" width="7.625" style="138" customWidth="1"/>
    <col min="1032" max="1032" width="7.875" style="138" customWidth="1"/>
    <col min="1033" max="1033" width="7.625" style="138" customWidth="1"/>
    <col min="1034" max="1034" width="8.125" style="138" customWidth="1"/>
    <col min="1035" max="1035" width="7.75" style="138" customWidth="1"/>
    <col min="1036" max="1037" width="8.125" style="138" customWidth="1"/>
    <col min="1038" max="1038" width="7.75" style="138" customWidth="1"/>
    <col min="1039" max="1041" width="8.25" style="138" bestFit="1" customWidth="1"/>
    <col min="1042" max="1042" width="6.75" style="138" customWidth="1"/>
    <col min="1043" max="1045" width="8.25" style="138" bestFit="1" customWidth="1"/>
    <col min="1046" max="1046" width="6.875" style="138" customWidth="1"/>
    <col min="1047" max="1047" width="5.625" style="138" customWidth="1"/>
    <col min="1048" max="1048" width="6.375" style="138" customWidth="1"/>
    <col min="1049" max="1049" width="5.75" style="138" customWidth="1"/>
    <col min="1050" max="1050" width="9.125" style="138" customWidth="1"/>
    <col min="1051" max="1051" width="6" style="138" customWidth="1"/>
    <col min="1052" max="1052" width="7.5" style="138" customWidth="1"/>
    <col min="1053" max="1062" width="6.625" style="138" customWidth="1"/>
    <col min="1063" max="1063" width="6.5" style="138" customWidth="1"/>
    <col min="1064" max="1064" width="5.25" style="138" customWidth="1"/>
    <col min="1065" max="1065" width="6.375" style="138" customWidth="1"/>
    <col min="1066" max="1066" width="10.125" style="138" customWidth="1"/>
    <col min="1067" max="1067" width="7.5" style="138" customWidth="1"/>
    <col min="1068" max="1068" width="6.125" style="138" customWidth="1"/>
    <col min="1069" max="1069" width="8.625" style="138" customWidth="1"/>
    <col min="1070" max="1070" width="5.75" style="138" customWidth="1"/>
    <col min="1071" max="1071" width="9.375" style="138" customWidth="1"/>
    <col min="1072" max="1072" width="6.125" style="138" customWidth="1"/>
    <col min="1073" max="1073" width="9.125" style="138" customWidth="1"/>
    <col min="1074" max="1074" width="5" style="138" customWidth="1"/>
    <col min="1075" max="1075" width="5.125" style="138" customWidth="1"/>
    <col min="1076" max="1076" width="3.125" style="138" customWidth="1"/>
    <col min="1077" max="1077" width="5" style="138" customWidth="1"/>
    <col min="1078" max="1078" width="10.75" style="138" bestFit="1" customWidth="1"/>
    <col min="1079" max="1079" width="9.625" style="138"/>
    <col min="1080" max="1080" width="5.875" style="138" customWidth="1"/>
    <col min="1081" max="1280" width="9.625" style="138"/>
    <col min="1281" max="1281" width="6.625" style="138" customWidth="1"/>
    <col min="1282" max="1282" width="7.875" style="138" customWidth="1"/>
    <col min="1283" max="1283" width="5.375" style="138" customWidth="1"/>
    <col min="1284" max="1284" width="5.75" style="138" customWidth="1"/>
    <col min="1285" max="1285" width="6.75" style="138" customWidth="1"/>
    <col min="1286" max="1286" width="7.5" style="138" customWidth="1"/>
    <col min="1287" max="1287" width="7.625" style="138" customWidth="1"/>
    <col min="1288" max="1288" width="7.875" style="138" customWidth="1"/>
    <col min="1289" max="1289" width="7.625" style="138" customWidth="1"/>
    <col min="1290" max="1290" width="8.125" style="138" customWidth="1"/>
    <col min="1291" max="1291" width="7.75" style="138" customWidth="1"/>
    <col min="1292" max="1293" width="8.125" style="138" customWidth="1"/>
    <col min="1294" max="1294" width="7.75" style="138" customWidth="1"/>
    <col min="1295" max="1297" width="8.25" style="138" bestFit="1" customWidth="1"/>
    <col min="1298" max="1298" width="6.75" style="138" customWidth="1"/>
    <col min="1299" max="1301" width="8.25" style="138" bestFit="1" customWidth="1"/>
    <col min="1302" max="1302" width="6.875" style="138" customWidth="1"/>
    <col min="1303" max="1303" width="5.625" style="138" customWidth="1"/>
    <col min="1304" max="1304" width="6.375" style="138" customWidth="1"/>
    <col min="1305" max="1305" width="5.75" style="138" customWidth="1"/>
    <col min="1306" max="1306" width="9.125" style="138" customWidth="1"/>
    <col min="1307" max="1307" width="6" style="138" customWidth="1"/>
    <col min="1308" max="1308" width="7.5" style="138" customWidth="1"/>
    <col min="1309" max="1318" width="6.625" style="138" customWidth="1"/>
    <col min="1319" max="1319" width="6.5" style="138" customWidth="1"/>
    <col min="1320" max="1320" width="5.25" style="138" customWidth="1"/>
    <col min="1321" max="1321" width="6.375" style="138" customWidth="1"/>
    <col min="1322" max="1322" width="10.125" style="138" customWidth="1"/>
    <col min="1323" max="1323" width="7.5" style="138" customWidth="1"/>
    <col min="1324" max="1324" width="6.125" style="138" customWidth="1"/>
    <col min="1325" max="1325" width="8.625" style="138" customWidth="1"/>
    <col min="1326" max="1326" width="5.75" style="138" customWidth="1"/>
    <col min="1327" max="1327" width="9.375" style="138" customWidth="1"/>
    <col min="1328" max="1328" width="6.125" style="138" customWidth="1"/>
    <col min="1329" max="1329" width="9.125" style="138" customWidth="1"/>
    <col min="1330" max="1330" width="5" style="138" customWidth="1"/>
    <col min="1331" max="1331" width="5.125" style="138" customWidth="1"/>
    <col min="1332" max="1332" width="3.125" style="138" customWidth="1"/>
    <col min="1333" max="1333" width="5" style="138" customWidth="1"/>
    <col min="1334" max="1334" width="10.75" style="138" bestFit="1" customWidth="1"/>
    <col min="1335" max="1335" width="9.625" style="138"/>
    <col min="1336" max="1336" width="5.875" style="138" customWidth="1"/>
    <col min="1337" max="1536" width="9.625" style="138"/>
    <col min="1537" max="1537" width="6.625" style="138" customWidth="1"/>
    <col min="1538" max="1538" width="7.875" style="138" customWidth="1"/>
    <col min="1539" max="1539" width="5.375" style="138" customWidth="1"/>
    <col min="1540" max="1540" width="5.75" style="138" customWidth="1"/>
    <col min="1541" max="1541" width="6.75" style="138" customWidth="1"/>
    <col min="1542" max="1542" width="7.5" style="138" customWidth="1"/>
    <col min="1543" max="1543" width="7.625" style="138" customWidth="1"/>
    <col min="1544" max="1544" width="7.875" style="138" customWidth="1"/>
    <col min="1545" max="1545" width="7.625" style="138" customWidth="1"/>
    <col min="1546" max="1546" width="8.125" style="138" customWidth="1"/>
    <col min="1547" max="1547" width="7.75" style="138" customWidth="1"/>
    <col min="1548" max="1549" width="8.125" style="138" customWidth="1"/>
    <col min="1550" max="1550" width="7.75" style="138" customWidth="1"/>
    <col min="1551" max="1553" width="8.25" style="138" bestFit="1" customWidth="1"/>
    <col min="1554" max="1554" width="6.75" style="138" customWidth="1"/>
    <col min="1555" max="1557" width="8.25" style="138" bestFit="1" customWidth="1"/>
    <col min="1558" max="1558" width="6.875" style="138" customWidth="1"/>
    <col min="1559" max="1559" width="5.625" style="138" customWidth="1"/>
    <col min="1560" max="1560" width="6.375" style="138" customWidth="1"/>
    <col min="1561" max="1561" width="5.75" style="138" customWidth="1"/>
    <col min="1562" max="1562" width="9.125" style="138" customWidth="1"/>
    <col min="1563" max="1563" width="6" style="138" customWidth="1"/>
    <col min="1564" max="1564" width="7.5" style="138" customWidth="1"/>
    <col min="1565" max="1574" width="6.625" style="138" customWidth="1"/>
    <col min="1575" max="1575" width="6.5" style="138" customWidth="1"/>
    <col min="1576" max="1576" width="5.25" style="138" customWidth="1"/>
    <col min="1577" max="1577" width="6.375" style="138" customWidth="1"/>
    <col min="1578" max="1578" width="10.125" style="138" customWidth="1"/>
    <col min="1579" max="1579" width="7.5" style="138" customWidth="1"/>
    <col min="1580" max="1580" width="6.125" style="138" customWidth="1"/>
    <col min="1581" max="1581" width="8.625" style="138" customWidth="1"/>
    <col min="1582" max="1582" width="5.75" style="138" customWidth="1"/>
    <col min="1583" max="1583" width="9.375" style="138" customWidth="1"/>
    <col min="1584" max="1584" width="6.125" style="138" customWidth="1"/>
    <col min="1585" max="1585" width="9.125" style="138" customWidth="1"/>
    <col min="1586" max="1586" width="5" style="138" customWidth="1"/>
    <col min="1587" max="1587" width="5.125" style="138" customWidth="1"/>
    <col min="1588" max="1588" width="3.125" style="138" customWidth="1"/>
    <col min="1589" max="1589" width="5" style="138" customWidth="1"/>
    <col min="1590" max="1590" width="10.75" style="138" bestFit="1" customWidth="1"/>
    <col min="1591" max="1591" width="9.625" style="138"/>
    <col min="1592" max="1592" width="5.875" style="138" customWidth="1"/>
    <col min="1593" max="1792" width="9.625" style="138"/>
    <col min="1793" max="1793" width="6.625" style="138" customWidth="1"/>
    <col min="1794" max="1794" width="7.875" style="138" customWidth="1"/>
    <col min="1795" max="1795" width="5.375" style="138" customWidth="1"/>
    <col min="1796" max="1796" width="5.75" style="138" customWidth="1"/>
    <col min="1797" max="1797" width="6.75" style="138" customWidth="1"/>
    <col min="1798" max="1798" width="7.5" style="138" customWidth="1"/>
    <col min="1799" max="1799" width="7.625" style="138" customWidth="1"/>
    <col min="1800" max="1800" width="7.875" style="138" customWidth="1"/>
    <col min="1801" max="1801" width="7.625" style="138" customWidth="1"/>
    <col min="1802" max="1802" width="8.125" style="138" customWidth="1"/>
    <col min="1803" max="1803" width="7.75" style="138" customWidth="1"/>
    <col min="1804" max="1805" width="8.125" style="138" customWidth="1"/>
    <col min="1806" max="1806" width="7.75" style="138" customWidth="1"/>
    <col min="1807" max="1809" width="8.25" style="138" bestFit="1" customWidth="1"/>
    <col min="1810" max="1810" width="6.75" style="138" customWidth="1"/>
    <col min="1811" max="1813" width="8.25" style="138" bestFit="1" customWidth="1"/>
    <col min="1814" max="1814" width="6.875" style="138" customWidth="1"/>
    <col min="1815" max="1815" width="5.625" style="138" customWidth="1"/>
    <col min="1816" max="1816" width="6.375" style="138" customWidth="1"/>
    <col min="1817" max="1817" width="5.75" style="138" customWidth="1"/>
    <col min="1818" max="1818" width="9.125" style="138" customWidth="1"/>
    <col min="1819" max="1819" width="6" style="138" customWidth="1"/>
    <col min="1820" max="1820" width="7.5" style="138" customWidth="1"/>
    <col min="1821" max="1830" width="6.625" style="138" customWidth="1"/>
    <col min="1831" max="1831" width="6.5" style="138" customWidth="1"/>
    <col min="1832" max="1832" width="5.25" style="138" customWidth="1"/>
    <col min="1833" max="1833" width="6.375" style="138" customWidth="1"/>
    <col min="1834" max="1834" width="10.125" style="138" customWidth="1"/>
    <col min="1835" max="1835" width="7.5" style="138" customWidth="1"/>
    <col min="1836" max="1836" width="6.125" style="138" customWidth="1"/>
    <col min="1837" max="1837" width="8.625" style="138" customWidth="1"/>
    <col min="1838" max="1838" width="5.75" style="138" customWidth="1"/>
    <col min="1839" max="1839" width="9.375" style="138" customWidth="1"/>
    <col min="1840" max="1840" width="6.125" style="138" customWidth="1"/>
    <col min="1841" max="1841" width="9.125" style="138" customWidth="1"/>
    <col min="1842" max="1842" width="5" style="138" customWidth="1"/>
    <col min="1843" max="1843" width="5.125" style="138" customWidth="1"/>
    <col min="1844" max="1844" width="3.125" style="138" customWidth="1"/>
    <col min="1845" max="1845" width="5" style="138" customWidth="1"/>
    <col min="1846" max="1846" width="10.75" style="138" bestFit="1" customWidth="1"/>
    <col min="1847" max="1847" width="9.625" style="138"/>
    <col min="1848" max="1848" width="5.875" style="138" customWidth="1"/>
    <col min="1849" max="2048" width="9.625" style="138"/>
    <col min="2049" max="2049" width="6.625" style="138" customWidth="1"/>
    <col min="2050" max="2050" width="7.875" style="138" customWidth="1"/>
    <col min="2051" max="2051" width="5.375" style="138" customWidth="1"/>
    <col min="2052" max="2052" width="5.75" style="138" customWidth="1"/>
    <col min="2053" max="2053" width="6.75" style="138" customWidth="1"/>
    <col min="2054" max="2054" width="7.5" style="138" customWidth="1"/>
    <col min="2055" max="2055" width="7.625" style="138" customWidth="1"/>
    <col min="2056" max="2056" width="7.875" style="138" customWidth="1"/>
    <col min="2057" max="2057" width="7.625" style="138" customWidth="1"/>
    <col min="2058" max="2058" width="8.125" style="138" customWidth="1"/>
    <col min="2059" max="2059" width="7.75" style="138" customWidth="1"/>
    <col min="2060" max="2061" width="8.125" style="138" customWidth="1"/>
    <col min="2062" max="2062" width="7.75" style="138" customWidth="1"/>
    <col min="2063" max="2065" width="8.25" style="138" bestFit="1" customWidth="1"/>
    <col min="2066" max="2066" width="6.75" style="138" customWidth="1"/>
    <col min="2067" max="2069" width="8.25" style="138" bestFit="1" customWidth="1"/>
    <col min="2070" max="2070" width="6.875" style="138" customWidth="1"/>
    <col min="2071" max="2071" width="5.625" style="138" customWidth="1"/>
    <col min="2072" max="2072" width="6.375" style="138" customWidth="1"/>
    <col min="2073" max="2073" width="5.75" style="138" customWidth="1"/>
    <col min="2074" max="2074" width="9.125" style="138" customWidth="1"/>
    <col min="2075" max="2075" width="6" style="138" customWidth="1"/>
    <col min="2076" max="2076" width="7.5" style="138" customWidth="1"/>
    <col min="2077" max="2086" width="6.625" style="138" customWidth="1"/>
    <col min="2087" max="2087" width="6.5" style="138" customWidth="1"/>
    <col min="2088" max="2088" width="5.25" style="138" customWidth="1"/>
    <col min="2089" max="2089" width="6.375" style="138" customWidth="1"/>
    <col min="2090" max="2090" width="10.125" style="138" customWidth="1"/>
    <col min="2091" max="2091" width="7.5" style="138" customWidth="1"/>
    <col min="2092" max="2092" width="6.125" style="138" customWidth="1"/>
    <col min="2093" max="2093" width="8.625" style="138" customWidth="1"/>
    <col min="2094" max="2094" width="5.75" style="138" customWidth="1"/>
    <col min="2095" max="2095" width="9.375" style="138" customWidth="1"/>
    <col min="2096" max="2096" width="6.125" style="138" customWidth="1"/>
    <col min="2097" max="2097" width="9.125" style="138" customWidth="1"/>
    <col min="2098" max="2098" width="5" style="138" customWidth="1"/>
    <col min="2099" max="2099" width="5.125" style="138" customWidth="1"/>
    <col min="2100" max="2100" width="3.125" style="138" customWidth="1"/>
    <col min="2101" max="2101" width="5" style="138" customWidth="1"/>
    <col min="2102" max="2102" width="10.75" style="138" bestFit="1" customWidth="1"/>
    <col min="2103" max="2103" width="9.625" style="138"/>
    <col min="2104" max="2104" width="5.875" style="138" customWidth="1"/>
    <col min="2105" max="2304" width="9.625" style="138"/>
    <col min="2305" max="2305" width="6.625" style="138" customWidth="1"/>
    <col min="2306" max="2306" width="7.875" style="138" customWidth="1"/>
    <col min="2307" max="2307" width="5.375" style="138" customWidth="1"/>
    <col min="2308" max="2308" width="5.75" style="138" customWidth="1"/>
    <col min="2309" max="2309" width="6.75" style="138" customWidth="1"/>
    <col min="2310" max="2310" width="7.5" style="138" customWidth="1"/>
    <col min="2311" max="2311" width="7.625" style="138" customWidth="1"/>
    <col min="2312" max="2312" width="7.875" style="138" customWidth="1"/>
    <col min="2313" max="2313" width="7.625" style="138" customWidth="1"/>
    <col min="2314" max="2314" width="8.125" style="138" customWidth="1"/>
    <col min="2315" max="2315" width="7.75" style="138" customWidth="1"/>
    <col min="2316" max="2317" width="8.125" style="138" customWidth="1"/>
    <col min="2318" max="2318" width="7.75" style="138" customWidth="1"/>
    <col min="2319" max="2321" width="8.25" style="138" bestFit="1" customWidth="1"/>
    <col min="2322" max="2322" width="6.75" style="138" customWidth="1"/>
    <col min="2323" max="2325" width="8.25" style="138" bestFit="1" customWidth="1"/>
    <col min="2326" max="2326" width="6.875" style="138" customWidth="1"/>
    <col min="2327" max="2327" width="5.625" style="138" customWidth="1"/>
    <col min="2328" max="2328" width="6.375" style="138" customWidth="1"/>
    <col min="2329" max="2329" width="5.75" style="138" customWidth="1"/>
    <col min="2330" max="2330" width="9.125" style="138" customWidth="1"/>
    <col min="2331" max="2331" width="6" style="138" customWidth="1"/>
    <col min="2332" max="2332" width="7.5" style="138" customWidth="1"/>
    <col min="2333" max="2342" width="6.625" style="138" customWidth="1"/>
    <col min="2343" max="2343" width="6.5" style="138" customWidth="1"/>
    <col min="2344" max="2344" width="5.25" style="138" customWidth="1"/>
    <col min="2345" max="2345" width="6.375" style="138" customWidth="1"/>
    <col min="2346" max="2346" width="10.125" style="138" customWidth="1"/>
    <col min="2347" max="2347" width="7.5" style="138" customWidth="1"/>
    <col min="2348" max="2348" width="6.125" style="138" customWidth="1"/>
    <col min="2349" max="2349" width="8.625" style="138" customWidth="1"/>
    <col min="2350" max="2350" width="5.75" style="138" customWidth="1"/>
    <col min="2351" max="2351" width="9.375" style="138" customWidth="1"/>
    <col min="2352" max="2352" width="6.125" style="138" customWidth="1"/>
    <col min="2353" max="2353" width="9.125" style="138" customWidth="1"/>
    <col min="2354" max="2354" width="5" style="138" customWidth="1"/>
    <col min="2355" max="2355" width="5.125" style="138" customWidth="1"/>
    <col min="2356" max="2356" width="3.125" style="138" customWidth="1"/>
    <col min="2357" max="2357" width="5" style="138" customWidth="1"/>
    <col min="2358" max="2358" width="10.75" style="138" bestFit="1" customWidth="1"/>
    <col min="2359" max="2359" width="9.625" style="138"/>
    <col min="2360" max="2360" width="5.875" style="138" customWidth="1"/>
    <col min="2361" max="2560" width="9.625" style="138"/>
    <col min="2561" max="2561" width="6.625" style="138" customWidth="1"/>
    <col min="2562" max="2562" width="7.875" style="138" customWidth="1"/>
    <col min="2563" max="2563" width="5.375" style="138" customWidth="1"/>
    <col min="2564" max="2564" width="5.75" style="138" customWidth="1"/>
    <col min="2565" max="2565" width="6.75" style="138" customWidth="1"/>
    <col min="2566" max="2566" width="7.5" style="138" customWidth="1"/>
    <col min="2567" max="2567" width="7.625" style="138" customWidth="1"/>
    <col min="2568" max="2568" width="7.875" style="138" customWidth="1"/>
    <col min="2569" max="2569" width="7.625" style="138" customWidth="1"/>
    <col min="2570" max="2570" width="8.125" style="138" customWidth="1"/>
    <col min="2571" max="2571" width="7.75" style="138" customWidth="1"/>
    <col min="2572" max="2573" width="8.125" style="138" customWidth="1"/>
    <col min="2574" max="2574" width="7.75" style="138" customWidth="1"/>
    <col min="2575" max="2577" width="8.25" style="138" bestFit="1" customWidth="1"/>
    <col min="2578" max="2578" width="6.75" style="138" customWidth="1"/>
    <col min="2579" max="2581" width="8.25" style="138" bestFit="1" customWidth="1"/>
    <col min="2582" max="2582" width="6.875" style="138" customWidth="1"/>
    <col min="2583" max="2583" width="5.625" style="138" customWidth="1"/>
    <col min="2584" max="2584" width="6.375" style="138" customWidth="1"/>
    <col min="2585" max="2585" width="5.75" style="138" customWidth="1"/>
    <col min="2586" max="2586" width="9.125" style="138" customWidth="1"/>
    <col min="2587" max="2587" width="6" style="138" customWidth="1"/>
    <col min="2588" max="2588" width="7.5" style="138" customWidth="1"/>
    <col min="2589" max="2598" width="6.625" style="138" customWidth="1"/>
    <col min="2599" max="2599" width="6.5" style="138" customWidth="1"/>
    <col min="2600" max="2600" width="5.25" style="138" customWidth="1"/>
    <col min="2601" max="2601" width="6.375" style="138" customWidth="1"/>
    <col min="2602" max="2602" width="10.125" style="138" customWidth="1"/>
    <col min="2603" max="2603" width="7.5" style="138" customWidth="1"/>
    <col min="2604" max="2604" width="6.125" style="138" customWidth="1"/>
    <col min="2605" max="2605" width="8.625" style="138" customWidth="1"/>
    <col min="2606" max="2606" width="5.75" style="138" customWidth="1"/>
    <col min="2607" max="2607" width="9.375" style="138" customWidth="1"/>
    <col min="2608" max="2608" width="6.125" style="138" customWidth="1"/>
    <col min="2609" max="2609" width="9.125" style="138" customWidth="1"/>
    <col min="2610" max="2610" width="5" style="138" customWidth="1"/>
    <col min="2611" max="2611" width="5.125" style="138" customWidth="1"/>
    <col min="2612" max="2612" width="3.125" style="138" customWidth="1"/>
    <col min="2613" max="2613" width="5" style="138" customWidth="1"/>
    <col min="2614" max="2614" width="10.75" style="138" bestFit="1" customWidth="1"/>
    <col min="2615" max="2615" width="9.625" style="138"/>
    <col min="2616" max="2616" width="5.875" style="138" customWidth="1"/>
    <col min="2617" max="2816" width="9.625" style="138"/>
    <col min="2817" max="2817" width="6.625" style="138" customWidth="1"/>
    <col min="2818" max="2818" width="7.875" style="138" customWidth="1"/>
    <col min="2819" max="2819" width="5.375" style="138" customWidth="1"/>
    <col min="2820" max="2820" width="5.75" style="138" customWidth="1"/>
    <col min="2821" max="2821" width="6.75" style="138" customWidth="1"/>
    <col min="2822" max="2822" width="7.5" style="138" customWidth="1"/>
    <col min="2823" max="2823" width="7.625" style="138" customWidth="1"/>
    <col min="2824" max="2824" width="7.875" style="138" customWidth="1"/>
    <col min="2825" max="2825" width="7.625" style="138" customWidth="1"/>
    <col min="2826" max="2826" width="8.125" style="138" customWidth="1"/>
    <col min="2827" max="2827" width="7.75" style="138" customWidth="1"/>
    <col min="2828" max="2829" width="8.125" style="138" customWidth="1"/>
    <col min="2830" max="2830" width="7.75" style="138" customWidth="1"/>
    <col min="2831" max="2833" width="8.25" style="138" bestFit="1" customWidth="1"/>
    <col min="2834" max="2834" width="6.75" style="138" customWidth="1"/>
    <col min="2835" max="2837" width="8.25" style="138" bestFit="1" customWidth="1"/>
    <col min="2838" max="2838" width="6.875" style="138" customWidth="1"/>
    <col min="2839" max="2839" width="5.625" style="138" customWidth="1"/>
    <col min="2840" max="2840" width="6.375" style="138" customWidth="1"/>
    <col min="2841" max="2841" width="5.75" style="138" customWidth="1"/>
    <col min="2842" max="2842" width="9.125" style="138" customWidth="1"/>
    <col min="2843" max="2843" width="6" style="138" customWidth="1"/>
    <col min="2844" max="2844" width="7.5" style="138" customWidth="1"/>
    <col min="2845" max="2854" width="6.625" style="138" customWidth="1"/>
    <col min="2855" max="2855" width="6.5" style="138" customWidth="1"/>
    <col min="2856" max="2856" width="5.25" style="138" customWidth="1"/>
    <col min="2857" max="2857" width="6.375" style="138" customWidth="1"/>
    <col min="2858" max="2858" width="10.125" style="138" customWidth="1"/>
    <col min="2859" max="2859" width="7.5" style="138" customWidth="1"/>
    <col min="2860" max="2860" width="6.125" style="138" customWidth="1"/>
    <col min="2861" max="2861" width="8.625" style="138" customWidth="1"/>
    <col min="2862" max="2862" width="5.75" style="138" customWidth="1"/>
    <col min="2863" max="2863" width="9.375" style="138" customWidth="1"/>
    <col min="2864" max="2864" width="6.125" style="138" customWidth="1"/>
    <col min="2865" max="2865" width="9.125" style="138" customWidth="1"/>
    <col min="2866" max="2866" width="5" style="138" customWidth="1"/>
    <col min="2867" max="2867" width="5.125" style="138" customWidth="1"/>
    <col min="2868" max="2868" width="3.125" style="138" customWidth="1"/>
    <col min="2869" max="2869" width="5" style="138" customWidth="1"/>
    <col min="2870" max="2870" width="10.75" style="138" bestFit="1" customWidth="1"/>
    <col min="2871" max="2871" width="9.625" style="138"/>
    <col min="2872" max="2872" width="5.875" style="138" customWidth="1"/>
    <col min="2873" max="3072" width="9.625" style="138"/>
    <col min="3073" max="3073" width="6.625" style="138" customWidth="1"/>
    <col min="3074" max="3074" width="7.875" style="138" customWidth="1"/>
    <col min="3075" max="3075" width="5.375" style="138" customWidth="1"/>
    <col min="3076" max="3076" width="5.75" style="138" customWidth="1"/>
    <col min="3077" max="3077" width="6.75" style="138" customWidth="1"/>
    <col min="3078" max="3078" width="7.5" style="138" customWidth="1"/>
    <col min="3079" max="3079" width="7.625" style="138" customWidth="1"/>
    <col min="3080" max="3080" width="7.875" style="138" customWidth="1"/>
    <col min="3081" max="3081" width="7.625" style="138" customWidth="1"/>
    <col min="3082" max="3082" width="8.125" style="138" customWidth="1"/>
    <col min="3083" max="3083" width="7.75" style="138" customWidth="1"/>
    <col min="3084" max="3085" width="8.125" style="138" customWidth="1"/>
    <col min="3086" max="3086" width="7.75" style="138" customWidth="1"/>
    <col min="3087" max="3089" width="8.25" style="138" bestFit="1" customWidth="1"/>
    <col min="3090" max="3090" width="6.75" style="138" customWidth="1"/>
    <col min="3091" max="3093" width="8.25" style="138" bestFit="1" customWidth="1"/>
    <col min="3094" max="3094" width="6.875" style="138" customWidth="1"/>
    <col min="3095" max="3095" width="5.625" style="138" customWidth="1"/>
    <col min="3096" max="3096" width="6.375" style="138" customWidth="1"/>
    <col min="3097" max="3097" width="5.75" style="138" customWidth="1"/>
    <col min="3098" max="3098" width="9.125" style="138" customWidth="1"/>
    <col min="3099" max="3099" width="6" style="138" customWidth="1"/>
    <col min="3100" max="3100" width="7.5" style="138" customWidth="1"/>
    <col min="3101" max="3110" width="6.625" style="138" customWidth="1"/>
    <col min="3111" max="3111" width="6.5" style="138" customWidth="1"/>
    <col min="3112" max="3112" width="5.25" style="138" customWidth="1"/>
    <col min="3113" max="3113" width="6.375" style="138" customWidth="1"/>
    <col min="3114" max="3114" width="10.125" style="138" customWidth="1"/>
    <col min="3115" max="3115" width="7.5" style="138" customWidth="1"/>
    <col min="3116" max="3116" width="6.125" style="138" customWidth="1"/>
    <col min="3117" max="3117" width="8.625" style="138" customWidth="1"/>
    <col min="3118" max="3118" width="5.75" style="138" customWidth="1"/>
    <col min="3119" max="3119" width="9.375" style="138" customWidth="1"/>
    <col min="3120" max="3120" width="6.125" style="138" customWidth="1"/>
    <col min="3121" max="3121" width="9.125" style="138" customWidth="1"/>
    <col min="3122" max="3122" width="5" style="138" customWidth="1"/>
    <col min="3123" max="3123" width="5.125" style="138" customWidth="1"/>
    <col min="3124" max="3124" width="3.125" style="138" customWidth="1"/>
    <col min="3125" max="3125" width="5" style="138" customWidth="1"/>
    <col min="3126" max="3126" width="10.75" style="138" bestFit="1" customWidth="1"/>
    <col min="3127" max="3127" width="9.625" style="138"/>
    <col min="3128" max="3128" width="5.875" style="138" customWidth="1"/>
    <col min="3129" max="3328" width="9.625" style="138"/>
    <col min="3329" max="3329" width="6.625" style="138" customWidth="1"/>
    <col min="3330" max="3330" width="7.875" style="138" customWidth="1"/>
    <col min="3331" max="3331" width="5.375" style="138" customWidth="1"/>
    <col min="3332" max="3332" width="5.75" style="138" customWidth="1"/>
    <col min="3333" max="3333" width="6.75" style="138" customWidth="1"/>
    <col min="3334" max="3334" width="7.5" style="138" customWidth="1"/>
    <col min="3335" max="3335" width="7.625" style="138" customWidth="1"/>
    <col min="3336" max="3336" width="7.875" style="138" customWidth="1"/>
    <col min="3337" max="3337" width="7.625" style="138" customWidth="1"/>
    <col min="3338" max="3338" width="8.125" style="138" customWidth="1"/>
    <col min="3339" max="3339" width="7.75" style="138" customWidth="1"/>
    <col min="3340" max="3341" width="8.125" style="138" customWidth="1"/>
    <col min="3342" max="3342" width="7.75" style="138" customWidth="1"/>
    <col min="3343" max="3345" width="8.25" style="138" bestFit="1" customWidth="1"/>
    <col min="3346" max="3346" width="6.75" style="138" customWidth="1"/>
    <col min="3347" max="3349" width="8.25" style="138" bestFit="1" customWidth="1"/>
    <col min="3350" max="3350" width="6.875" style="138" customWidth="1"/>
    <col min="3351" max="3351" width="5.625" style="138" customWidth="1"/>
    <col min="3352" max="3352" width="6.375" style="138" customWidth="1"/>
    <col min="3353" max="3353" width="5.75" style="138" customWidth="1"/>
    <col min="3354" max="3354" width="9.125" style="138" customWidth="1"/>
    <col min="3355" max="3355" width="6" style="138" customWidth="1"/>
    <col min="3356" max="3356" width="7.5" style="138" customWidth="1"/>
    <col min="3357" max="3366" width="6.625" style="138" customWidth="1"/>
    <col min="3367" max="3367" width="6.5" style="138" customWidth="1"/>
    <col min="3368" max="3368" width="5.25" style="138" customWidth="1"/>
    <col min="3369" max="3369" width="6.375" style="138" customWidth="1"/>
    <col min="3370" max="3370" width="10.125" style="138" customWidth="1"/>
    <col min="3371" max="3371" width="7.5" style="138" customWidth="1"/>
    <col min="3372" max="3372" width="6.125" style="138" customWidth="1"/>
    <col min="3373" max="3373" width="8.625" style="138" customWidth="1"/>
    <col min="3374" max="3374" width="5.75" style="138" customWidth="1"/>
    <col min="3375" max="3375" width="9.375" style="138" customWidth="1"/>
    <col min="3376" max="3376" width="6.125" style="138" customWidth="1"/>
    <col min="3377" max="3377" width="9.125" style="138" customWidth="1"/>
    <col min="3378" max="3378" width="5" style="138" customWidth="1"/>
    <col min="3379" max="3379" width="5.125" style="138" customWidth="1"/>
    <col min="3380" max="3380" width="3.125" style="138" customWidth="1"/>
    <col min="3381" max="3381" width="5" style="138" customWidth="1"/>
    <col min="3382" max="3382" width="10.75" style="138" bestFit="1" customWidth="1"/>
    <col min="3383" max="3383" width="9.625" style="138"/>
    <col min="3384" max="3384" width="5.875" style="138" customWidth="1"/>
    <col min="3385" max="3584" width="9.625" style="138"/>
    <col min="3585" max="3585" width="6.625" style="138" customWidth="1"/>
    <col min="3586" max="3586" width="7.875" style="138" customWidth="1"/>
    <col min="3587" max="3587" width="5.375" style="138" customWidth="1"/>
    <col min="3588" max="3588" width="5.75" style="138" customWidth="1"/>
    <col min="3589" max="3589" width="6.75" style="138" customWidth="1"/>
    <col min="3590" max="3590" width="7.5" style="138" customWidth="1"/>
    <col min="3591" max="3591" width="7.625" style="138" customWidth="1"/>
    <col min="3592" max="3592" width="7.875" style="138" customWidth="1"/>
    <col min="3593" max="3593" width="7.625" style="138" customWidth="1"/>
    <col min="3594" max="3594" width="8.125" style="138" customWidth="1"/>
    <col min="3595" max="3595" width="7.75" style="138" customWidth="1"/>
    <col min="3596" max="3597" width="8.125" style="138" customWidth="1"/>
    <col min="3598" max="3598" width="7.75" style="138" customWidth="1"/>
    <col min="3599" max="3601" width="8.25" style="138" bestFit="1" customWidth="1"/>
    <col min="3602" max="3602" width="6.75" style="138" customWidth="1"/>
    <col min="3603" max="3605" width="8.25" style="138" bestFit="1" customWidth="1"/>
    <col min="3606" max="3606" width="6.875" style="138" customWidth="1"/>
    <col min="3607" max="3607" width="5.625" style="138" customWidth="1"/>
    <col min="3608" max="3608" width="6.375" style="138" customWidth="1"/>
    <col min="3609" max="3609" width="5.75" style="138" customWidth="1"/>
    <col min="3610" max="3610" width="9.125" style="138" customWidth="1"/>
    <col min="3611" max="3611" width="6" style="138" customWidth="1"/>
    <col min="3612" max="3612" width="7.5" style="138" customWidth="1"/>
    <col min="3613" max="3622" width="6.625" style="138" customWidth="1"/>
    <col min="3623" max="3623" width="6.5" style="138" customWidth="1"/>
    <col min="3624" max="3624" width="5.25" style="138" customWidth="1"/>
    <col min="3625" max="3625" width="6.375" style="138" customWidth="1"/>
    <col min="3626" max="3626" width="10.125" style="138" customWidth="1"/>
    <col min="3627" max="3627" width="7.5" style="138" customWidth="1"/>
    <col min="3628" max="3628" width="6.125" style="138" customWidth="1"/>
    <col min="3629" max="3629" width="8.625" style="138" customWidth="1"/>
    <col min="3630" max="3630" width="5.75" style="138" customWidth="1"/>
    <col min="3631" max="3631" width="9.375" style="138" customWidth="1"/>
    <col min="3632" max="3632" width="6.125" style="138" customWidth="1"/>
    <col min="3633" max="3633" width="9.125" style="138" customWidth="1"/>
    <col min="3634" max="3634" width="5" style="138" customWidth="1"/>
    <col min="3635" max="3635" width="5.125" style="138" customWidth="1"/>
    <col min="3636" max="3636" width="3.125" style="138" customWidth="1"/>
    <col min="3637" max="3637" width="5" style="138" customWidth="1"/>
    <col min="3638" max="3638" width="10.75" style="138" bestFit="1" customWidth="1"/>
    <col min="3639" max="3639" width="9.625" style="138"/>
    <col min="3640" max="3640" width="5.875" style="138" customWidth="1"/>
    <col min="3641" max="3840" width="9.625" style="138"/>
    <col min="3841" max="3841" width="6.625" style="138" customWidth="1"/>
    <col min="3842" max="3842" width="7.875" style="138" customWidth="1"/>
    <col min="3843" max="3843" width="5.375" style="138" customWidth="1"/>
    <col min="3844" max="3844" width="5.75" style="138" customWidth="1"/>
    <col min="3845" max="3845" width="6.75" style="138" customWidth="1"/>
    <col min="3846" max="3846" width="7.5" style="138" customWidth="1"/>
    <col min="3847" max="3847" width="7.625" style="138" customWidth="1"/>
    <col min="3848" max="3848" width="7.875" style="138" customWidth="1"/>
    <col min="3849" max="3849" width="7.625" style="138" customWidth="1"/>
    <col min="3850" max="3850" width="8.125" style="138" customWidth="1"/>
    <col min="3851" max="3851" width="7.75" style="138" customWidth="1"/>
    <col min="3852" max="3853" width="8.125" style="138" customWidth="1"/>
    <col min="3854" max="3854" width="7.75" style="138" customWidth="1"/>
    <col min="3855" max="3857" width="8.25" style="138" bestFit="1" customWidth="1"/>
    <col min="3858" max="3858" width="6.75" style="138" customWidth="1"/>
    <col min="3859" max="3861" width="8.25" style="138" bestFit="1" customWidth="1"/>
    <col min="3862" max="3862" width="6.875" style="138" customWidth="1"/>
    <col min="3863" max="3863" width="5.625" style="138" customWidth="1"/>
    <col min="3864" max="3864" width="6.375" style="138" customWidth="1"/>
    <col min="3865" max="3865" width="5.75" style="138" customWidth="1"/>
    <col min="3866" max="3866" width="9.125" style="138" customWidth="1"/>
    <col min="3867" max="3867" width="6" style="138" customWidth="1"/>
    <col min="3868" max="3868" width="7.5" style="138" customWidth="1"/>
    <col min="3869" max="3878" width="6.625" style="138" customWidth="1"/>
    <col min="3879" max="3879" width="6.5" style="138" customWidth="1"/>
    <col min="3880" max="3880" width="5.25" style="138" customWidth="1"/>
    <col min="3881" max="3881" width="6.375" style="138" customWidth="1"/>
    <col min="3882" max="3882" width="10.125" style="138" customWidth="1"/>
    <col min="3883" max="3883" width="7.5" style="138" customWidth="1"/>
    <col min="3884" max="3884" width="6.125" style="138" customWidth="1"/>
    <col min="3885" max="3885" width="8.625" style="138" customWidth="1"/>
    <col min="3886" max="3886" width="5.75" style="138" customWidth="1"/>
    <col min="3887" max="3887" width="9.375" style="138" customWidth="1"/>
    <col min="3888" max="3888" width="6.125" style="138" customWidth="1"/>
    <col min="3889" max="3889" width="9.125" style="138" customWidth="1"/>
    <col min="3890" max="3890" width="5" style="138" customWidth="1"/>
    <col min="3891" max="3891" width="5.125" style="138" customWidth="1"/>
    <col min="3892" max="3892" width="3.125" style="138" customWidth="1"/>
    <col min="3893" max="3893" width="5" style="138" customWidth="1"/>
    <col min="3894" max="3894" width="10.75" style="138" bestFit="1" customWidth="1"/>
    <col min="3895" max="3895" width="9.625" style="138"/>
    <col min="3896" max="3896" width="5.875" style="138" customWidth="1"/>
    <col min="3897" max="4096" width="9.625" style="138"/>
    <col min="4097" max="4097" width="6.625" style="138" customWidth="1"/>
    <col min="4098" max="4098" width="7.875" style="138" customWidth="1"/>
    <col min="4099" max="4099" width="5.375" style="138" customWidth="1"/>
    <col min="4100" max="4100" width="5.75" style="138" customWidth="1"/>
    <col min="4101" max="4101" width="6.75" style="138" customWidth="1"/>
    <col min="4102" max="4102" width="7.5" style="138" customWidth="1"/>
    <col min="4103" max="4103" width="7.625" style="138" customWidth="1"/>
    <col min="4104" max="4104" width="7.875" style="138" customWidth="1"/>
    <col min="4105" max="4105" width="7.625" style="138" customWidth="1"/>
    <col min="4106" max="4106" width="8.125" style="138" customWidth="1"/>
    <col min="4107" max="4107" width="7.75" style="138" customWidth="1"/>
    <col min="4108" max="4109" width="8.125" style="138" customWidth="1"/>
    <col min="4110" max="4110" width="7.75" style="138" customWidth="1"/>
    <col min="4111" max="4113" width="8.25" style="138" bestFit="1" customWidth="1"/>
    <col min="4114" max="4114" width="6.75" style="138" customWidth="1"/>
    <col min="4115" max="4117" width="8.25" style="138" bestFit="1" customWidth="1"/>
    <col min="4118" max="4118" width="6.875" style="138" customWidth="1"/>
    <col min="4119" max="4119" width="5.625" style="138" customWidth="1"/>
    <col min="4120" max="4120" width="6.375" style="138" customWidth="1"/>
    <col min="4121" max="4121" width="5.75" style="138" customWidth="1"/>
    <col min="4122" max="4122" width="9.125" style="138" customWidth="1"/>
    <col min="4123" max="4123" width="6" style="138" customWidth="1"/>
    <col min="4124" max="4124" width="7.5" style="138" customWidth="1"/>
    <col min="4125" max="4134" width="6.625" style="138" customWidth="1"/>
    <col min="4135" max="4135" width="6.5" style="138" customWidth="1"/>
    <col min="4136" max="4136" width="5.25" style="138" customWidth="1"/>
    <col min="4137" max="4137" width="6.375" style="138" customWidth="1"/>
    <col min="4138" max="4138" width="10.125" style="138" customWidth="1"/>
    <col min="4139" max="4139" width="7.5" style="138" customWidth="1"/>
    <col min="4140" max="4140" width="6.125" style="138" customWidth="1"/>
    <col min="4141" max="4141" width="8.625" style="138" customWidth="1"/>
    <col min="4142" max="4142" width="5.75" style="138" customWidth="1"/>
    <col min="4143" max="4143" width="9.375" style="138" customWidth="1"/>
    <col min="4144" max="4144" width="6.125" style="138" customWidth="1"/>
    <col min="4145" max="4145" width="9.125" style="138" customWidth="1"/>
    <col min="4146" max="4146" width="5" style="138" customWidth="1"/>
    <col min="4147" max="4147" width="5.125" style="138" customWidth="1"/>
    <col min="4148" max="4148" width="3.125" style="138" customWidth="1"/>
    <col min="4149" max="4149" width="5" style="138" customWidth="1"/>
    <col min="4150" max="4150" width="10.75" style="138" bestFit="1" customWidth="1"/>
    <col min="4151" max="4151" width="9.625" style="138"/>
    <col min="4152" max="4152" width="5.875" style="138" customWidth="1"/>
    <col min="4153" max="4352" width="9.625" style="138"/>
    <col min="4353" max="4353" width="6.625" style="138" customWidth="1"/>
    <col min="4354" max="4354" width="7.875" style="138" customWidth="1"/>
    <col min="4355" max="4355" width="5.375" style="138" customWidth="1"/>
    <col min="4356" max="4356" width="5.75" style="138" customWidth="1"/>
    <col min="4357" max="4357" width="6.75" style="138" customWidth="1"/>
    <col min="4358" max="4358" width="7.5" style="138" customWidth="1"/>
    <col min="4359" max="4359" width="7.625" style="138" customWidth="1"/>
    <col min="4360" max="4360" width="7.875" style="138" customWidth="1"/>
    <col min="4361" max="4361" width="7.625" style="138" customWidth="1"/>
    <col min="4362" max="4362" width="8.125" style="138" customWidth="1"/>
    <col min="4363" max="4363" width="7.75" style="138" customWidth="1"/>
    <col min="4364" max="4365" width="8.125" style="138" customWidth="1"/>
    <col min="4366" max="4366" width="7.75" style="138" customWidth="1"/>
    <col min="4367" max="4369" width="8.25" style="138" bestFit="1" customWidth="1"/>
    <col min="4370" max="4370" width="6.75" style="138" customWidth="1"/>
    <col min="4371" max="4373" width="8.25" style="138" bestFit="1" customWidth="1"/>
    <col min="4374" max="4374" width="6.875" style="138" customWidth="1"/>
    <col min="4375" max="4375" width="5.625" style="138" customWidth="1"/>
    <col min="4376" max="4376" width="6.375" style="138" customWidth="1"/>
    <col min="4377" max="4377" width="5.75" style="138" customWidth="1"/>
    <col min="4378" max="4378" width="9.125" style="138" customWidth="1"/>
    <col min="4379" max="4379" width="6" style="138" customWidth="1"/>
    <col min="4380" max="4380" width="7.5" style="138" customWidth="1"/>
    <col min="4381" max="4390" width="6.625" style="138" customWidth="1"/>
    <col min="4391" max="4391" width="6.5" style="138" customWidth="1"/>
    <col min="4392" max="4392" width="5.25" style="138" customWidth="1"/>
    <col min="4393" max="4393" width="6.375" style="138" customWidth="1"/>
    <col min="4394" max="4394" width="10.125" style="138" customWidth="1"/>
    <col min="4395" max="4395" width="7.5" style="138" customWidth="1"/>
    <col min="4396" max="4396" width="6.125" style="138" customWidth="1"/>
    <col min="4397" max="4397" width="8.625" style="138" customWidth="1"/>
    <col min="4398" max="4398" width="5.75" style="138" customWidth="1"/>
    <col min="4399" max="4399" width="9.375" style="138" customWidth="1"/>
    <col min="4400" max="4400" width="6.125" style="138" customWidth="1"/>
    <col min="4401" max="4401" width="9.125" style="138" customWidth="1"/>
    <col min="4402" max="4402" width="5" style="138" customWidth="1"/>
    <col min="4403" max="4403" width="5.125" style="138" customWidth="1"/>
    <col min="4404" max="4404" width="3.125" style="138" customWidth="1"/>
    <col min="4405" max="4405" width="5" style="138" customWidth="1"/>
    <col min="4406" max="4406" width="10.75" style="138" bestFit="1" customWidth="1"/>
    <col min="4407" max="4407" width="9.625" style="138"/>
    <col min="4408" max="4408" width="5.875" style="138" customWidth="1"/>
    <col min="4409" max="4608" width="9.625" style="138"/>
    <col min="4609" max="4609" width="6.625" style="138" customWidth="1"/>
    <col min="4610" max="4610" width="7.875" style="138" customWidth="1"/>
    <col min="4611" max="4611" width="5.375" style="138" customWidth="1"/>
    <col min="4612" max="4612" width="5.75" style="138" customWidth="1"/>
    <col min="4613" max="4613" width="6.75" style="138" customWidth="1"/>
    <col min="4614" max="4614" width="7.5" style="138" customWidth="1"/>
    <col min="4615" max="4615" width="7.625" style="138" customWidth="1"/>
    <col min="4616" max="4616" width="7.875" style="138" customWidth="1"/>
    <col min="4617" max="4617" width="7.625" style="138" customWidth="1"/>
    <col min="4618" max="4618" width="8.125" style="138" customWidth="1"/>
    <col min="4619" max="4619" width="7.75" style="138" customWidth="1"/>
    <col min="4620" max="4621" width="8.125" style="138" customWidth="1"/>
    <col min="4622" max="4622" width="7.75" style="138" customWidth="1"/>
    <col min="4623" max="4625" width="8.25" style="138" bestFit="1" customWidth="1"/>
    <col min="4626" max="4626" width="6.75" style="138" customWidth="1"/>
    <col min="4627" max="4629" width="8.25" style="138" bestFit="1" customWidth="1"/>
    <col min="4630" max="4630" width="6.875" style="138" customWidth="1"/>
    <col min="4631" max="4631" width="5.625" style="138" customWidth="1"/>
    <col min="4632" max="4632" width="6.375" style="138" customWidth="1"/>
    <col min="4633" max="4633" width="5.75" style="138" customWidth="1"/>
    <col min="4634" max="4634" width="9.125" style="138" customWidth="1"/>
    <col min="4635" max="4635" width="6" style="138" customWidth="1"/>
    <col min="4636" max="4636" width="7.5" style="138" customWidth="1"/>
    <col min="4637" max="4646" width="6.625" style="138" customWidth="1"/>
    <col min="4647" max="4647" width="6.5" style="138" customWidth="1"/>
    <col min="4648" max="4648" width="5.25" style="138" customWidth="1"/>
    <col min="4649" max="4649" width="6.375" style="138" customWidth="1"/>
    <col min="4650" max="4650" width="10.125" style="138" customWidth="1"/>
    <col min="4651" max="4651" width="7.5" style="138" customWidth="1"/>
    <col min="4652" max="4652" width="6.125" style="138" customWidth="1"/>
    <col min="4653" max="4653" width="8.625" style="138" customWidth="1"/>
    <col min="4654" max="4654" width="5.75" style="138" customWidth="1"/>
    <col min="4655" max="4655" width="9.375" style="138" customWidth="1"/>
    <col min="4656" max="4656" width="6.125" style="138" customWidth="1"/>
    <col min="4657" max="4657" width="9.125" style="138" customWidth="1"/>
    <col min="4658" max="4658" width="5" style="138" customWidth="1"/>
    <col min="4659" max="4659" width="5.125" style="138" customWidth="1"/>
    <col min="4660" max="4660" width="3.125" style="138" customWidth="1"/>
    <col min="4661" max="4661" width="5" style="138" customWidth="1"/>
    <col min="4662" max="4662" width="10.75" style="138" bestFit="1" customWidth="1"/>
    <col min="4663" max="4663" width="9.625" style="138"/>
    <col min="4664" max="4664" width="5.875" style="138" customWidth="1"/>
    <col min="4665" max="4864" width="9.625" style="138"/>
    <col min="4865" max="4865" width="6.625" style="138" customWidth="1"/>
    <col min="4866" max="4866" width="7.875" style="138" customWidth="1"/>
    <col min="4867" max="4867" width="5.375" style="138" customWidth="1"/>
    <col min="4868" max="4868" width="5.75" style="138" customWidth="1"/>
    <col min="4869" max="4869" width="6.75" style="138" customWidth="1"/>
    <col min="4870" max="4870" width="7.5" style="138" customWidth="1"/>
    <col min="4871" max="4871" width="7.625" style="138" customWidth="1"/>
    <col min="4872" max="4872" width="7.875" style="138" customWidth="1"/>
    <col min="4873" max="4873" width="7.625" style="138" customWidth="1"/>
    <col min="4874" max="4874" width="8.125" style="138" customWidth="1"/>
    <col min="4875" max="4875" width="7.75" style="138" customWidth="1"/>
    <col min="4876" max="4877" width="8.125" style="138" customWidth="1"/>
    <col min="4878" max="4878" width="7.75" style="138" customWidth="1"/>
    <col min="4879" max="4881" width="8.25" style="138" bestFit="1" customWidth="1"/>
    <col min="4882" max="4882" width="6.75" style="138" customWidth="1"/>
    <col min="4883" max="4885" width="8.25" style="138" bestFit="1" customWidth="1"/>
    <col min="4886" max="4886" width="6.875" style="138" customWidth="1"/>
    <col min="4887" max="4887" width="5.625" style="138" customWidth="1"/>
    <col min="4888" max="4888" width="6.375" style="138" customWidth="1"/>
    <col min="4889" max="4889" width="5.75" style="138" customWidth="1"/>
    <col min="4890" max="4890" width="9.125" style="138" customWidth="1"/>
    <col min="4891" max="4891" width="6" style="138" customWidth="1"/>
    <col min="4892" max="4892" width="7.5" style="138" customWidth="1"/>
    <col min="4893" max="4902" width="6.625" style="138" customWidth="1"/>
    <col min="4903" max="4903" width="6.5" style="138" customWidth="1"/>
    <col min="4904" max="4904" width="5.25" style="138" customWidth="1"/>
    <col min="4905" max="4905" width="6.375" style="138" customWidth="1"/>
    <col min="4906" max="4906" width="10.125" style="138" customWidth="1"/>
    <col min="4907" max="4907" width="7.5" style="138" customWidth="1"/>
    <col min="4908" max="4908" width="6.125" style="138" customWidth="1"/>
    <col min="4909" max="4909" width="8.625" style="138" customWidth="1"/>
    <col min="4910" max="4910" width="5.75" style="138" customWidth="1"/>
    <col min="4911" max="4911" width="9.375" style="138" customWidth="1"/>
    <col min="4912" max="4912" width="6.125" style="138" customWidth="1"/>
    <col min="4913" max="4913" width="9.125" style="138" customWidth="1"/>
    <col min="4914" max="4914" width="5" style="138" customWidth="1"/>
    <col min="4915" max="4915" width="5.125" style="138" customWidth="1"/>
    <col min="4916" max="4916" width="3.125" style="138" customWidth="1"/>
    <col min="4917" max="4917" width="5" style="138" customWidth="1"/>
    <col min="4918" max="4918" width="10.75" style="138" bestFit="1" customWidth="1"/>
    <col min="4919" max="4919" width="9.625" style="138"/>
    <col min="4920" max="4920" width="5.875" style="138" customWidth="1"/>
    <col min="4921" max="5120" width="9.625" style="138"/>
    <col min="5121" max="5121" width="6.625" style="138" customWidth="1"/>
    <col min="5122" max="5122" width="7.875" style="138" customWidth="1"/>
    <col min="5123" max="5123" width="5.375" style="138" customWidth="1"/>
    <col min="5124" max="5124" width="5.75" style="138" customWidth="1"/>
    <col min="5125" max="5125" width="6.75" style="138" customWidth="1"/>
    <col min="5126" max="5126" width="7.5" style="138" customWidth="1"/>
    <col min="5127" max="5127" width="7.625" style="138" customWidth="1"/>
    <col min="5128" max="5128" width="7.875" style="138" customWidth="1"/>
    <col min="5129" max="5129" width="7.625" style="138" customWidth="1"/>
    <col min="5130" max="5130" width="8.125" style="138" customWidth="1"/>
    <col min="5131" max="5131" width="7.75" style="138" customWidth="1"/>
    <col min="5132" max="5133" width="8.125" style="138" customWidth="1"/>
    <col min="5134" max="5134" width="7.75" style="138" customWidth="1"/>
    <col min="5135" max="5137" width="8.25" style="138" bestFit="1" customWidth="1"/>
    <col min="5138" max="5138" width="6.75" style="138" customWidth="1"/>
    <col min="5139" max="5141" width="8.25" style="138" bestFit="1" customWidth="1"/>
    <col min="5142" max="5142" width="6.875" style="138" customWidth="1"/>
    <col min="5143" max="5143" width="5.625" style="138" customWidth="1"/>
    <col min="5144" max="5144" width="6.375" style="138" customWidth="1"/>
    <col min="5145" max="5145" width="5.75" style="138" customWidth="1"/>
    <col min="5146" max="5146" width="9.125" style="138" customWidth="1"/>
    <col min="5147" max="5147" width="6" style="138" customWidth="1"/>
    <col min="5148" max="5148" width="7.5" style="138" customWidth="1"/>
    <col min="5149" max="5158" width="6.625" style="138" customWidth="1"/>
    <col min="5159" max="5159" width="6.5" style="138" customWidth="1"/>
    <col min="5160" max="5160" width="5.25" style="138" customWidth="1"/>
    <col min="5161" max="5161" width="6.375" style="138" customWidth="1"/>
    <col min="5162" max="5162" width="10.125" style="138" customWidth="1"/>
    <col min="5163" max="5163" width="7.5" style="138" customWidth="1"/>
    <col min="5164" max="5164" width="6.125" style="138" customWidth="1"/>
    <col min="5165" max="5165" width="8.625" style="138" customWidth="1"/>
    <col min="5166" max="5166" width="5.75" style="138" customWidth="1"/>
    <col min="5167" max="5167" width="9.375" style="138" customWidth="1"/>
    <col min="5168" max="5168" width="6.125" style="138" customWidth="1"/>
    <col min="5169" max="5169" width="9.125" style="138" customWidth="1"/>
    <col min="5170" max="5170" width="5" style="138" customWidth="1"/>
    <col min="5171" max="5171" width="5.125" style="138" customWidth="1"/>
    <col min="5172" max="5172" width="3.125" style="138" customWidth="1"/>
    <col min="5173" max="5173" width="5" style="138" customWidth="1"/>
    <col min="5174" max="5174" width="10.75" style="138" bestFit="1" customWidth="1"/>
    <col min="5175" max="5175" width="9.625" style="138"/>
    <col min="5176" max="5176" width="5.875" style="138" customWidth="1"/>
    <col min="5177" max="5376" width="9.625" style="138"/>
    <col min="5377" max="5377" width="6.625" style="138" customWidth="1"/>
    <col min="5378" max="5378" width="7.875" style="138" customWidth="1"/>
    <col min="5379" max="5379" width="5.375" style="138" customWidth="1"/>
    <col min="5380" max="5380" width="5.75" style="138" customWidth="1"/>
    <col min="5381" max="5381" width="6.75" style="138" customWidth="1"/>
    <col min="5382" max="5382" width="7.5" style="138" customWidth="1"/>
    <col min="5383" max="5383" width="7.625" style="138" customWidth="1"/>
    <col min="5384" max="5384" width="7.875" style="138" customWidth="1"/>
    <col min="5385" max="5385" width="7.625" style="138" customWidth="1"/>
    <col min="5386" max="5386" width="8.125" style="138" customWidth="1"/>
    <col min="5387" max="5387" width="7.75" style="138" customWidth="1"/>
    <col min="5388" max="5389" width="8.125" style="138" customWidth="1"/>
    <col min="5390" max="5390" width="7.75" style="138" customWidth="1"/>
    <col min="5391" max="5393" width="8.25" style="138" bestFit="1" customWidth="1"/>
    <col min="5394" max="5394" width="6.75" style="138" customWidth="1"/>
    <col min="5395" max="5397" width="8.25" style="138" bestFit="1" customWidth="1"/>
    <col min="5398" max="5398" width="6.875" style="138" customWidth="1"/>
    <col min="5399" max="5399" width="5.625" style="138" customWidth="1"/>
    <col min="5400" max="5400" width="6.375" style="138" customWidth="1"/>
    <col min="5401" max="5401" width="5.75" style="138" customWidth="1"/>
    <col min="5402" max="5402" width="9.125" style="138" customWidth="1"/>
    <col min="5403" max="5403" width="6" style="138" customWidth="1"/>
    <col min="5404" max="5404" width="7.5" style="138" customWidth="1"/>
    <col min="5405" max="5414" width="6.625" style="138" customWidth="1"/>
    <col min="5415" max="5415" width="6.5" style="138" customWidth="1"/>
    <col min="5416" max="5416" width="5.25" style="138" customWidth="1"/>
    <col min="5417" max="5417" width="6.375" style="138" customWidth="1"/>
    <col min="5418" max="5418" width="10.125" style="138" customWidth="1"/>
    <col min="5419" max="5419" width="7.5" style="138" customWidth="1"/>
    <col min="5420" max="5420" width="6.125" style="138" customWidth="1"/>
    <col min="5421" max="5421" width="8.625" style="138" customWidth="1"/>
    <col min="5422" max="5422" width="5.75" style="138" customWidth="1"/>
    <col min="5423" max="5423" width="9.375" style="138" customWidth="1"/>
    <col min="5424" max="5424" width="6.125" style="138" customWidth="1"/>
    <col min="5425" max="5425" width="9.125" style="138" customWidth="1"/>
    <col min="5426" max="5426" width="5" style="138" customWidth="1"/>
    <col min="5427" max="5427" width="5.125" style="138" customWidth="1"/>
    <col min="5428" max="5428" width="3.125" style="138" customWidth="1"/>
    <col min="5429" max="5429" width="5" style="138" customWidth="1"/>
    <col min="5430" max="5430" width="10.75" style="138" bestFit="1" customWidth="1"/>
    <col min="5431" max="5431" width="9.625" style="138"/>
    <col min="5432" max="5432" width="5.875" style="138" customWidth="1"/>
    <col min="5433" max="5632" width="9.625" style="138"/>
    <col min="5633" max="5633" width="6.625" style="138" customWidth="1"/>
    <col min="5634" max="5634" width="7.875" style="138" customWidth="1"/>
    <col min="5635" max="5635" width="5.375" style="138" customWidth="1"/>
    <col min="5636" max="5636" width="5.75" style="138" customWidth="1"/>
    <col min="5637" max="5637" width="6.75" style="138" customWidth="1"/>
    <col min="5638" max="5638" width="7.5" style="138" customWidth="1"/>
    <col min="5639" max="5639" width="7.625" style="138" customWidth="1"/>
    <col min="5640" max="5640" width="7.875" style="138" customWidth="1"/>
    <col min="5641" max="5641" width="7.625" style="138" customWidth="1"/>
    <col min="5642" max="5642" width="8.125" style="138" customWidth="1"/>
    <col min="5643" max="5643" width="7.75" style="138" customWidth="1"/>
    <col min="5644" max="5645" width="8.125" style="138" customWidth="1"/>
    <col min="5646" max="5646" width="7.75" style="138" customWidth="1"/>
    <col min="5647" max="5649" width="8.25" style="138" bestFit="1" customWidth="1"/>
    <col min="5650" max="5650" width="6.75" style="138" customWidth="1"/>
    <col min="5651" max="5653" width="8.25" style="138" bestFit="1" customWidth="1"/>
    <col min="5654" max="5654" width="6.875" style="138" customWidth="1"/>
    <col min="5655" max="5655" width="5.625" style="138" customWidth="1"/>
    <col min="5656" max="5656" width="6.375" style="138" customWidth="1"/>
    <col min="5657" max="5657" width="5.75" style="138" customWidth="1"/>
    <col min="5658" max="5658" width="9.125" style="138" customWidth="1"/>
    <col min="5659" max="5659" width="6" style="138" customWidth="1"/>
    <col min="5660" max="5660" width="7.5" style="138" customWidth="1"/>
    <col min="5661" max="5670" width="6.625" style="138" customWidth="1"/>
    <col min="5671" max="5671" width="6.5" style="138" customWidth="1"/>
    <col min="5672" max="5672" width="5.25" style="138" customWidth="1"/>
    <col min="5673" max="5673" width="6.375" style="138" customWidth="1"/>
    <col min="5674" max="5674" width="10.125" style="138" customWidth="1"/>
    <col min="5675" max="5675" width="7.5" style="138" customWidth="1"/>
    <col min="5676" max="5676" width="6.125" style="138" customWidth="1"/>
    <col min="5677" max="5677" width="8.625" style="138" customWidth="1"/>
    <col min="5678" max="5678" width="5.75" style="138" customWidth="1"/>
    <col min="5679" max="5679" width="9.375" style="138" customWidth="1"/>
    <col min="5680" max="5680" width="6.125" style="138" customWidth="1"/>
    <col min="5681" max="5681" width="9.125" style="138" customWidth="1"/>
    <col min="5682" max="5682" width="5" style="138" customWidth="1"/>
    <col min="5683" max="5683" width="5.125" style="138" customWidth="1"/>
    <col min="5684" max="5684" width="3.125" style="138" customWidth="1"/>
    <col min="5685" max="5685" width="5" style="138" customWidth="1"/>
    <col min="5686" max="5686" width="10.75" style="138" bestFit="1" customWidth="1"/>
    <col min="5687" max="5687" width="9.625" style="138"/>
    <col min="5688" max="5688" width="5.875" style="138" customWidth="1"/>
    <col min="5689" max="5888" width="9.625" style="138"/>
    <col min="5889" max="5889" width="6.625" style="138" customWidth="1"/>
    <col min="5890" max="5890" width="7.875" style="138" customWidth="1"/>
    <col min="5891" max="5891" width="5.375" style="138" customWidth="1"/>
    <col min="5892" max="5892" width="5.75" style="138" customWidth="1"/>
    <col min="5893" max="5893" width="6.75" style="138" customWidth="1"/>
    <col min="5894" max="5894" width="7.5" style="138" customWidth="1"/>
    <col min="5895" max="5895" width="7.625" style="138" customWidth="1"/>
    <col min="5896" max="5896" width="7.875" style="138" customWidth="1"/>
    <col min="5897" max="5897" width="7.625" style="138" customWidth="1"/>
    <col min="5898" max="5898" width="8.125" style="138" customWidth="1"/>
    <col min="5899" max="5899" width="7.75" style="138" customWidth="1"/>
    <col min="5900" max="5901" width="8.125" style="138" customWidth="1"/>
    <col min="5902" max="5902" width="7.75" style="138" customWidth="1"/>
    <col min="5903" max="5905" width="8.25" style="138" bestFit="1" customWidth="1"/>
    <col min="5906" max="5906" width="6.75" style="138" customWidth="1"/>
    <col min="5907" max="5909" width="8.25" style="138" bestFit="1" customWidth="1"/>
    <col min="5910" max="5910" width="6.875" style="138" customWidth="1"/>
    <col min="5911" max="5911" width="5.625" style="138" customWidth="1"/>
    <col min="5912" max="5912" width="6.375" style="138" customWidth="1"/>
    <col min="5913" max="5913" width="5.75" style="138" customWidth="1"/>
    <col min="5914" max="5914" width="9.125" style="138" customWidth="1"/>
    <col min="5915" max="5915" width="6" style="138" customWidth="1"/>
    <col min="5916" max="5916" width="7.5" style="138" customWidth="1"/>
    <col min="5917" max="5926" width="6.625" style="138" customWidth="1"/>
    <col min="5927" max="5927" width="6.5" style="138" customWidth="1"/>
    <col min="5928" max="5928" width="5.25" style="138" customWidth="1"/>
    <col min="5929" max="5929" width="6.375" style="138" customWidth="1"/>
    <col min="5930" max="5930" width="10.125" style="138" customWidth="1"/>
    <col min="5931" max="5931" width="7.5" style="138" customWidth="1"/>
    <col min="5932" max="5932" width="6.125" style="138" customWidth="1"/>
    <col min="5933" max="5933" width="8.625" style="138" customWidth="1"/>
    <col min="5934" max="5934" width="5.75" style="138" customWidth="1"/>
    <col min="5935" max="5935" width="9.375" style="138" customWidth="1"/>
    <col min="5936" max="5936" width="6.125" style="138" customWidth="1"/>
    <col min="5937" max="5937" width="9.125" style="138" customWidth="1"/>
    <col min="5938" max="5938" width="5" style="138" customWidth="1"/>
    <col min="5939" max="5939" width="5.125" style="138" customWidth="1"/>
    <col min="5940" max="5940" width="3.125" style="138" customWidth="1"/>
    <col min="5941" max="5941" width="5" style="138" customWidth="1"/>
    <col min="5942" max="5942" width="10.75" style="138" bestFit="1" customWidth="1"/>
    <col min="5943" max="5943" width="9.625" style="138"/>
    <col min="5944" max="5944" width="5.875" style="138" customWidth="1"/>
    <col min="5945" max="6144" width="9.625" style="138"/>
    <col min="6145" max="6145" width="6.625" style="138" customWidth="1"/>
    <col min="6146" max="6146" width="7.875" style="138" customWidth="1"/>
    <col min="6147" max="6147" width="5.375" style="138" customWidth="1"/>
    <col min="6148" max="6148" width="5.75" style="138" customWidth="1"/>
    <col min="6149" max="6149" width="6.75" style="138" customWidth="1"/>
    <col min="6150" max="6150" width="7.5" style="138" customWidth="1"/>
    <col min="6151" max="6151" width="7.625" style="138" customWidth="1"/>
    <col min="6152" max="6152" width="7.875" style="138" customWidth="1"/>
    <col min="6153" max="6153" width="7.625" style="138" customWidth="1"/>
    <col min="6154" max="6154" width="8.125" style="138" customWidth="1"/>
    <col min="6155" max="6155" width="7.75" style="138" customWidth="1"/>
    <col min="6156" max="6157" width="8.125" style="138" customWidth="1"/>
    <col min="6158" max="6158" width="7.75" style="138" customWidth="1"/>
    <col min="6159" max="6161" width="8.25" style="138" bestFit="1" customWidth="1"/>
    <col min="6162" max="6162" width="6.75" style="138" customWidth="1"/>
    <col min="6163" max="6165" width="8.25" style="138" bestFit="1" customWidth="1"/>
    <col min="6166" max="6166" width="6.875" style="138" customWidth="1"/>
    <col min="6167" max="6167" width="5.625" style="138" customWidth="1"/>
    <col min="6168" max="6168" width="6.375" style="138" customWidth="1"/>
    <col min="6169" max="6169" width="5.75" style="138" customWidth="1"/>
    <col min="6170" max="6170" width="9.125" style="138" customWidth="1"/>
    <col min="6171" max="6171" width="6" style="138" customWidth="1"/>
    <col min="6172" max="6172" width="7.5" style="138" customWidth="1"/>
    <col min="6173" max="6182" width="6.625" style="138" customWidth="1"/>
    <col min="6183" max="6183" width="6.5" style="138" customWidth="1"/>
    <col min="6184" max="6184" width="5.25" style="138" customWidth="1"/>
    <col min="6185" max="6185" width="6.375" style="138" customWidth="1"/>
    <col min="6186" max="6186" width="10.125" style="138" customWidth="1"/>
    <col min="6187" max="6187" width="7.5" style="138" customWidth="1"/>
    <col min="6188" max="6188" width="6.125" style="138" customWidth="1"/>
    <col min="6189" max="6189" width="8.625" style="138" customWidth="1"/>
    <col min="6190" max="6190" width="5.75" style="138" customWidth="1"/>
    <col min="6191" max="6191" width="9.375" style="138" customWidth="1"/>
    <col min="6192" max="6192" width="6.125" style="138" customWidth="1"/>
    <col min="6193" max="6193" width="9.125" style="138" customWidth="1"/>
    <col min="6194" max="6194" width="5" style="138" customWidth="1"/>
    <col min="6195" max="6195" width="5.125" style="138" customWidth="1"/>
    <col min="6196" max="6196" width="3.125" style="138" customWidth="1"/>
    <col min="6197" max="6197" width="5" style="138" customWidth="1"/>
    <col min="6198" max="6198" width="10.75" style="138" bestFit="1" customWidth="1"/>
    <col min="6199" max="6199" width="9.625" style="138"/>
    <col min="6200" max="6200" width="5.875" style="138" customWidth="1"/>
    <col min="6201" max="6400" width="9.625" style="138"/>
    <col min="6401" max="6401" width="6.625" style="138" customWidth="1"/>
    <col min="6402" max="6402" width="7.875" style="138" customWidth="1"/>
    <col min="6403" max="6403" width="5.375" style="138" customWidth="1"/>
    <col min="6404" max="6404" width="5.75" style="138" customWidth="1"/>
    <col min="6405" max="6405" width="6.75" style="138" customWidth="1"/>
    <col min="6406" max="6406" width="7.5" style="138" customWidth="1"/>
    <col min="6407" max="6407" width="7.625" style="138" customWidth="1"/>
    <col min="6408" max="6408" width="7.875" style="138" customWidth="1"/>
    <col min="6409" max="6409" width="7.625" style="138" customWidth="1"/>
    <col min="6410" max="6410" width="8.125" style="138" customWidth="1"/>
    <col min="6411" max="6411" width="7.75" style="138" customWidth="1"/>
    <col min="6412" max="6413" width="8.125" style="138" customWidth="1"/>
    <col min="6414" max="6414" width="7.75" style="138" customWidth="1"/>
    <col min="6415" max="6417" width="8.25" style="138" bestFit="1" customWidth="1"/>
    <col min="6418" max="6418" width="6.75" style="138" customWidth="1"/>
    <col min="6419" max="6421" width="8.25" style="138" bestFit="1" customWidth="1"/>
    <col min="6422" max="6422" width="6.875" style="138" customWidth="1"/>
    <col min="6423" max="6423" width="5.625" style="138" customWidth="1"/>
    <col min="6424" max="6424" width="6.375" style="138" customWidth="1"/>
    <col min="6425" max="6425" width="5.75" style="138" customWidth="1"/>
    <col min="6426" max="6426" width="9.125" style="138" customWidth="1"/>
    <col min="6427" max="6427" width="6" style="138" customWidth="1"/>
    <col min="6428" max="6428" width="7.5" style="138" customWidth="1"/>
    <col min="6429" max="6438" width="6.625" style="138" customWidth="1"/>
    <col min="6439" max="6439" width="6.5" style="138" customWidth="1"/>
    <col min="6440" max="6440" width="5.25" style="138" customWidth="1"/>
    <col min="6441" max="6441" width="6.375" style="138" customWidth="1"/>
    <col min="6442" max="6442" width="10.125" style="138" customWidth="1"/>
    <col min="6443" max="6443" width="7.5" style="138" customWidth="1"/>
    <col min="6444" max="6444" width="6.125" style="138" customWidth="1"/>
    <col min="6445" max="6445" width="8.625" style="138" customWidth="1"/>
    <col min="6446" max="6446" width="5.75" style="138" customWidth="1"/>
    <col min="6447" max="6447" width="9.375" style="138" customWidth="1"/>
    <col min="6448" max="6448" width="6.125" style="138" customWidth="1"/>
    <col min="6449" max="6449" width="9.125" style="138" customWidth="1"/>
    <col min="6450" max="6450" width="5" style="138" customWidth="1"/>
    <col min="6451" max="6451" width="5.125" style="138" customWidth="1"/>
    <col min="6452" max="6452" width="3.125" style="138" customWidth="1"/>
    <col min="6453" max="6453" width="5" style="138" customWidth="1"/>
    <col min="6454" max="6454" width="10.75" style="138" bestFit="1" customWidth="1"/>
    <col min="6455" max="6455" width="9.625" style="138"/>
    <col min="6456" max="6456" width="5.875" style="138" customWidth="1"/>
    <col min="6457" max="6656" width="9.625" style="138"/>
    <col min="6657" max="6657" width="6.625" style="138" customWidth="1"/>
    <col min="6658" max="6658" width="7.875" style="138" customWidth="1"/>
    <col min="6659" max="6659" width="5.375" style="138" customWidth="1"/>
    <col min="6660" max="6660" width="5.75" style="138" customWidth="1"/>
    <col min="6661" max="6661" width="6.75" style="138" customWidth="1"/>
    <col min="6662" max="6662" width="7.5" style="138" customWidth="1"/>
    <col min="6663" max="6663" width="7.625" style="138" customWidth="1"/>
    <col min="6664" max="6664" width="7.875" style="138" customWidth="1"/>
    <col min="6665" max="6665" width="7.625" style="138" customWidth="1"/>
    <col min="6666" max="6666" width="8.125" style="138" customWidth="1"/>
    <col min="6667" max="6667" width="7.75" style="138" customWidth="1"/>
    <col min="6668" max="6669" width="8.125" style="138" customWidth="1"/>
    <col min="6670" max="6670" width="7.75" style="138" customWidth="1"/>
    <col min="6671" max="6673" width="8.25" style="138" bestFit="1" customWidth="1"/>
    <col min="6674" max="6674" width="6.75" style="138" customWidth="1"/>
    <col min="6675" max="6677" width="8.25" style="138" bestFit="1" customWidth="1"/>
    <col min="6678" max="6678" width="6.875" style="138" customWidth="1"/>
    <col min="6679" max="6679" width="5.625" style="138" customWidth="1"/>
    <col min="6680" max="6680" width="6.375" style="138" customWidth="1"/>
    <col min="6681" max="6681" width="5.75" style="138" customWidth="1"/>
    <col min="6682" max="6682" width="9.125" style="138" customWidth="1"/>
    <col min="6683" max="6683" width="6" style="138" customWidth="1"/>
    <col min="6684" max="6684" width="7.5" style="138" customWidth="1"/>
    <col min="6685" max="6694" width="6.625" style="138" customWidth="1"/>
    <col min="6695" max="6695" width="6.5" style="138" customWidth="1"/>
    <col min="6696" max="6696" width="5.25" style="138" customWidth="1"/>
    <col min="6697" max="6697" width="6.375" style="138" customWidth="1"/>
    <col min="6698" max="6698" width="10.125" style="138" customWidth="1"/>
    <col min="6699" max="6699" width="7.5" style="138" customWidth="1"/>
    <col min="6700" max="6700" width="6.125" style="138" customWidth="1"/>
    <col min="6701" max="6701" width="8.625" style="138" customWidth="1"/>
    <col min="6702" max="6702" width="5.75" style="138" customWidth="1"/>
    <col min="6703" max="6703" width="9.375" style="138" customWidth="1"/>
    <col min="6704" max="6704" width="6.125" style="138" customWidth="1"/>
    <col min="6705" max="6705" width="9.125" style="138" customWidth="1"/>
    <col min="6706" max="6706" width="5" style="138" customWidth="1"/>
    <col min="6707" max="6707" width="5.125" style="138" customWidth="1"/>
    <col min="6708" max="6708" width="3.125" style="138" customWidth="1"/>
    <col min="6709" max="6709" width="5" style="138" customWidth="1"/>
    <col min="6710" max="6710" width="10.75" style="138" bestFit="1" customWidth="1"/>
    <col min="6711" max="6711" width="9.625" style="138"/>
    <col min="6712" max="6712" width="5.875" style="138" customWidth="1"/>
    <col min="6713" max="6912" width="9.625" style="138"/>
    <col min="6913" max="6913" width="6.625" style="138" customWidth="1"/>
    <col min="6914" max="6914" width="7.875" style="138" customWidth="1"/>
    <col min="6915" max="6915" width="5.375" style="138" customWidth="1"/>
    <col min="6916" max="6916" width="5.75" style="138" customWidth="1"/>
    <col min="6917" max="6917" width="6.75" style="138" customWidth="1"/>
    <col min="6918" max="6918" width="7.5" style="138" customWidth="1"/>
    <col min="6919" max="6919" width="7.625" style="138" customWidth="1"/>
    <col min="6920" max="6920" width="7.875" style="138" customWidth="1"/>
    <col min="6921" max="6921" width="7.625" style="138" customWidth="1"/>
    <col min="6922" max="6922" width="8.125" style="138" customWidth="1"/>
    <col min="6923" max="6923" width="7.75" style="138" customWidth="1"/>
    <col min="6924" max="6925" width="8.125" style="138" customWidth="1"/>
    <col min="6926" max="6926" width="7.75" style="138" customWidth="1"/>
    <col min="6927" max="6929" width="8.25" style="138" bestFit="1" customWidth="1"/>
    <col min="6930" max="6930" width="6.75" style="138" customWidth="1"/>
    <col min="6931" max="6933" width="8.25" style="138" bestFit="1" customWidth="1"/>
    <col min="6934" max="6934" width="6.875" style="138" customWidth="1"/>
    <col min="6935" max="6935" width="5.625" style="138" customWidth="1"/>
    <col min="6936" max="6936" width="6.375" style="138" customWidth="1"/>
    <col min="6937" max="6937" width="5.75" style="138" customWidth="1"/>
    <col min="6938" max="6938" width="9.125" style="138" customWidth="1"/>
    <col min="6939" max="6939" width="6" style="138" customWidth="1"/>
    <col min="6940" max="6940" width="7.5" style="138" customWidth="1"/>
    <col min="6941" max="6950" width="6.625" style="138" customWidth="1"/>
    <col min="6951" max="6951" width="6.5" style="138" customWidth="1"/>
    <col min="6952" max="6952" width="5.25" style="138" customWidth="1"/>
    <col min="6953" max="6953" width="6.375" style="138" customWidth="1"/>
    <col min="6954" max="6954" width="10.125" style="138" customWidth="1"/>
    <col min="6955" max="6955" width="7.5" style="138" customWidth="1"/>
    <col min="6956" max="6956" width="6.125" style="138" customWidth="1"/>
    <col min="6957" max="6957" width="8.625" style="138" customWidth="1"/>
    <col min="6958" max="6958" width="5.75" style="138" customWidth="1"/>
    <col min="6959" max="6959" width="9.375" style="138" customWidth="1"/>
    <col min="6960" max="6960" width="6.125" style="138" customWidth="1"/>
    <col min="6961" max="6961" width="9.125" style="138" customWidth="1"/>
    <col min="6962" max="6962" width="5" style="138" customWidth="1"/>
    <col min="6963" max="6963" width="5.125" style="138" customWidth="1"/>
    <col min="6964" max="6964" width="3.125" style="138" customWidth="1"/>
    <col min="6965" max="6965" width="5" style="138" customWidth="1"/>
    <col min="6966" max="6966" width="10.75" style="138" bestFit="1" customWidth="1"/>
    <col min="6967" max="6967" width="9.625" style="138"/>
    <col min="6968" max="6968" width="5.875" style="138" customWidth="1"/>
    <col min="6969" max="7168" width="9.625" style="138"/>
    <col min="7169" max="7169" width="6.625" style="138" customWidth="1"/>
    <col min="7170" max="7170" width="7.875" style="138" customWidth="1"/>
    <col min="7171" max="7171" width="5.375" style="138" customWidth="1"/>
    <col min="7172" max="7172" width="5.75" style="138" customWidth="1"/>
    <col min="7173" max="7173" width="6.75" style="138" customWidth="1"/>
    <col min="7174" max="7174" width="7.5" style="138" customWidth="1"/>
    <col min="7175" max="7175" width="7.625" style="138" customWidth="1"/>
    <col min="7176" max="7176" width="7.875" style="138" customWidth="1"/>
    <col min="7177" max="7177" width="7.625" style="138" customWidth="1"/>
    <col min="7178" max="7178" width="8.125" style="138" customWidth="1"/>
    <col min="7179" max="7179" width="7.75" style="138" customWidth="1"/>
    <col min="7180" max="7181" width="8.125" style="138" customWidth="1"/>
    <col min="7182" max="7182" width="7.75" style="138" customWidth="1"/>
    <col min="7183" max="7185" width="8.25" style="138" bestFit="1" customWidth="1"/>
    <col min="7186" max="7186" width="6.75" style="138" customWidth="1"/>
    <col min="7187" max="7189" width="8.25" style="138" bestFit="1" customWidth="1"/>
    <col min="7190" max="7190" width="6.875" style="138" customWidth="1"/>
    <col min="7191" max="7191" width="5.625" style="138" customWidth="1"/>
    <col min="7192" max="7192" width="6.375" style="138" customWidth="1"/>
    <col min="7193" max="7193" width="5.75" style="138" customWidth="1"/>
    <col min="7194" max="7194" width="9.125" style="138" customWidth="1"/>
    <col min="7195" max="7195" width="6" style="138" customWidth="1"/>
    <col min="7196" max="7196" width="7.5" style="138" customWidth="1"/>
    <col min="7197" max="7206" width="6.625" style="138" customWidth="1"/>
    <col min="7207" max="7207" width="6.5" style="138" customWidth="1"/>
    <col min="7208" max="7208" width="5.25" style="138" customWidth="1"/>
    <col min="7209" max="7209" width="6.375" style="138" customWidth="1"/>
    <col min="7210" max="7210" width="10.125" style="138" customWidth="1"/>
    <col min="7211" max="7211" width="7.5" style="138" customWidth="1"/>
    <col min="7212" max="7212" width="6.125" style="138" customWidth="1"/>
    <col min="7213" max="7213" width="8.625" style="138" customWidth="1"/>
    <col min="7214" max="7214" width="5.75" style="138" customWidth="1"/>
    <col min="7215" max="7215" width="9.375" style="138" customWidth="1"/>
    <col min="7216" max="7216" width="6.125" style="138" customWidth="1"/>
    <col min="7217" max="7217" width="9.125" style="138" customWidth="1"/>
    <col min="7218" max="7218" width="5" style="138" customWidth="1"/>
    <col min="7219" max="7219" width="5.125" style="138" customWidth="1"/>
    <col min="7220" max="7220" width="3.125" style="138" customWidth="1"/>
    <col min="7221" max="7221" width="5" style="138" customWidth="1"/>
    <col min="7222" max="7222" width="10.75" style="138" bestFit="1" customWidth="1"/>
    <col min="7223" max="7223" width="9.625" style="138"/>
    <col min="7224" max="7224" width="5.875" style="138" customWidth="1"/>
    <col min="7225" max="7424" width="9.625" style="138"/>
    <col min="7425" max="7425" width="6.625" style="138" customWidth="1"/>
    <col min="7426" max="7426" width="7.875" style="138" customWidth="1"/>
    <col min="7427" max="7427" width="5.375" style="138" customWidth="1"/>
    <col min="7428" max="7428" width="5.75" style="138" customWidth="1"/>
    <col min="7429" max="7429" width="6.75" style="138" customWidth="1"/>
    <col min="7430" max="7430" width="7.5" style="138" customWidth="1"/>
    <col min="7431" max="7431" width="7.625" style="138" customWidth="1"/>
    <col min="7432" max="7432" width="7.875" style="138" customWidth="1"/>
    <col min="7433" max="7433" width="7.625" style="138" customWidth="1"/>
    <col min="7434" max="7434" width="8.125" style="138" customWidth="1"/>
    <col min="7435" max="7435" width="7.75" style="138" customWidth="1"/>
    <col min="7436" max="7437" width="8.125" style="138" customWidth="1"/>
    <col min="7438" max="7438" width="7.75" style="138" customWidth="1"/>
    <col min="7439" max="7441" width="8.25" style="138" bestFit="1" customWidth="1"/>
    <col min="7442" max="7442" width="6.75" style="138" customWidth="1"/>
    <col min="7443" max="7445" width="8.25" style="138" bestFit="1" customWidth="1"/>
    <col min="7446" max="7446" width="6.875" style="138" customWidth="1"/>
    <col min="7447" max="7447" width="5.625" style="138" customWidth="1"/>
    <col min="7448" max="7448" width="6.375" style="138" customWidth="1"/>
    <col min="7449" max="7449" width="5.75" style="138" customWidth="1"/>
    <col min="7450" max="7450" width="9.125" style="138" customWidth="1"/>
    <col min="7451" max="7451" width="6" style="138" customWidth="1"/>
    <col min="7452" max="7452" width="7.5" style="138" customWidth="1"/>
    <col min="7453" max="7462" width="6.625" style="138" customWidth="1"/>
    <col min="7463" max="7463" width="6.5" style="138" customWidth="1"/>
    <col min="7464" max="7464" width="5.25" style="138" customWidth="1"/>
    <col min="7465" max="7465" width="6.375" style="138" customWidth="1"/>
    <col min="7466" max="7466" width="10.125" style="138" customWidth="1"/>
    <col min="7467" max="7467" width="7.5" style="138" customWidth="1"/>
    <col min="7468" max="7468" width="6.125" style="138" customWidth="1"/>
    <col min="7469" max="7469" width="8.625" style="138" customWidth="1"/>
    <col min="7470" max="7470" width="5.75" style="138" customWidth="1"/>
    <col min="7471" max="7471" width="9.375" style="138" customWidth="1"/>
    <col min="7472" max="7472" width="6.125" style="138" customWidth="1"/>
    <col min="7473" max="7473" width="9.125" style="138" customWidth="1"/>
    <col min="7474" max="7474" width="5" style="138" customWidth="1"/>
    <col min="7475" max="7475" width="5.125" style="138" customWidth="1"/>
    <col min="7476" max="7476" width="3.125" style="138" customWidth="1"/>
    <col min="7477" max="7477" width="5" style="138" customWidth="1"/>
    <col min="7478" max="7478" width="10.75" style="138" bestFit="1" customWidth="1"/>
    <col min="7479" max="7479" width="9.625" style="138"/>
    <col min="7480" max="7480" width="5.875" style="138" customWidth="1"/>
    <col min="7481" max="7680" width="9.625" style="138"/>
    <col min="7681" max="7681" width="6.625" style="138" customWidth="1"/>
    <col min="7682" max="7682" width="7.875" style="138" customWidth="1"/>
    <col min="7683" max="7683" width="5.375" style="138" customWidth="1"/>
    <col min="7684" max="7684" width="5.75" style="138" customWidth="1"/>
    <col min="7685" max="7685" width="6.75" style="138" customWidth="1"/>
    <col min="7686" max="7686" width="7.5" style="138" customWidth="1"/>
    <col min="7687" max="7687" width="7.625" style="138" customWidth="1"/>
    <col min="7688" max="7688" width="7.875" style="138" customWidth="1"/>
    <col min="7689" max="7689" width="7.625" style="138" customWidth="1"/>
    <col min="7690" max="7690" width="8.125" style="138" customWidth="1"/>
    <col min="7691" max="7691" width="7.75" style="138" customWidth="1"/>
    <col min="7692" max="7693" width="8.125" style="138" customWidth="1"/>
    <col min="7694" max="7694" width="7.75" style="138" customWidth="1"/>
    <col min="7695" max="7697" width="8.25" style="138" bestFit="1" customWidth="1"/>
    <col min="7698" max="7698" width="6.75" style="138" customWidth="1"/>
    <col min="7699" max="7701" width="8.25" style="138" bestFit="1" customWidth="1"/>
    <col min="7702" max="7702" width="6.875" style="138" customWidth="1"/>
    <col min="7703" max="7703" width="5.625" style="138" customWidth="1"/>
    <col min="7704" max="7704" width="6.375" style="138" customWidth="1"/>
    <col min="7705" max="7705" width="5.75" style="138" customWidth="1"/>
    <col min="7706" max="7706" width="9.125" style="138" customWidth="1"/>
    <col min="7707" max="7707" width="6" style="138" customWidth="1"/>
    <col min="7708" max="7708" width="7.5" style="138" customWidth="1"/>
    <col min="7709" max="7718" width="6.625" style="138" customWidth="1"/>
    <col min="7719" max="7719" width="6.5" style="138" customWidth="1"/>
    <col min="7720" max="7720" width="5.25" style="138" customWidth="1"/>
    <col min="7721" max="7721" width="6.375" style="138" customWidth="1"/>
    <col min="7722" max="7722" width="10.125" style="138" customWidth="1"/>
    <col min="7723" max="7723" width="7.5" style="138" customWidth="1"/>
    <col min="7724" max="7724" width="6.125" style="138" customWidth="1"/>
    <col min="7725" max="7725" width="8.625" style="138" customWidth="1"/>
    <col min="7726" max="7726" width="5.75" style="138" customWidth="1"/>
    <col min="7727" max="7727" width="9.375" style="138" customWidth="1"/>
    <col min="7728" max="7728" width="6.125" style="138" customWidth="1"/>
    <col min="7729" max="7729" width="9.125" style="138" customWidth="1"/>
    <col min="7730" max="7730" width="5" style="138" customWidth="1"/>
    <col min="7731" max="7731" width="5.125" style="138" customWidth="1"/>
    <col min="7732" max="7732" width="3.125" style="138" customWidth="1"/>
    <col min="7733" max="7733" width="5" style="138" customWidth="1"/>
    <col min="7734" max="7734" width="10.75" style="138" bestFit="1" customWidth="1"/>
    <col min="7735" max="7735" width="9.625" style="138"/>
    <col min="7736" max="7736" width="5.875" style="138" customWidth="1"/>
    <col min="7737" max="7936" width="9.625" style="138"/>
    <col min="7937" max="7937" width="6.625" style="138" customWidth="1"/>
    <col min="7938" max="7938" width="7.875" style="138" customWidth="1"/>
    <col min="7939" max="7939" width="5.375" style="138" customWidth="1"/>
    <col min="7940" max="7940" width="5.75" style="138" customWidth="1"/>
    <col min="7941" max="7941" width="6.75" style="138" customWidth="1"/>
    <col min="7942" max="7942" width="7.5" style="138" customWidth="1"/>
    <col min="7943" max="7943" width="7.625" style="138" customWidth="1"/>
    <col min="7944" max="7944" width="7.875" style="138" customWidth="1"/>
    <col min="7945" max="7945" width="7.625" style="138" customWidth="1"/>
    <col min="7946" max="7946" width="8.125" style="138" customWidth="1"/>
    <col min="7947" max="7947" width="7.75" style="138" customWidth="1"/>
    <col min="7948" max="7949" width="8.125" style="138" customWidth="1"/>
    <col min="7950" max="7950" width="7.75" style="138" customWidth="1"/>
    <col min="7951" max="7953" width="8.25" style="138" bestFit="1" customWidth="1"/>
    <col min="7954" max="7954" width="6.75" style="138" customWidth="1"/>
    <col min="7955" max="7957" width="8.25" style="138" bestFit="1" customWidth="1"/>
    <col min="7958" max="7958" width="6.875" style="138" customWidth="1"/>
    <col min="7959" max="7959" width="5.625" style="138" customWidth="1"/>
    <col min="7960" max="7960" width="6.375" style="138" customWidth="1"/>
    <col min="7961" max="7961" width="5.75" style="138" customWidth="1"/>
    <col min="7962" max="7962" width="9.125" style="138" customWidth="1"/>
    <col min="7963" max="7963" width="6" style="138" customWidth="1"/>
    <col min="7964" max="7964" width="7.5" style="138" customWidth="1"/>
    <col min="7965" max="7974" width="6.625" style="138" customWidth="1"/>
    <col min="7975" max="7975" width="6.5" style="138" customWidth="1"/>
    <col min="7976" max="7976" width="5.25" style="138" customWidth="1"/>
    <col min="7977" max="7977" width="6.375" style="138" customWidth="1"/>
    <col min="7978" max="7978" width="10.125" style="138" customWidth="1"/>
    <col min="7979" max="7979" width="7.5" style="138" customWidth="1"/>
    <col min="7980" max="7980" width="6.125" style="138" customWidth="1"/>
    <col min="7981" max="7981" width="8.625" style="138" customWidth="1"/>
    <col min="7982" max="7982" width="5.75" style="138" customWidth="1"/>
    <col min="7983" max="7983" width="9.375" style="138" customWidth="1"/>
    <col min="7984" max="7984" width="6.125" style="138" customWidth="1"/>
    <col min="7985" max="7985" width="9.125" style="138" customWidth="1"/>
    <col min="7986" max="7986" width="5" style="138" customWidth="1"/>
    <col min="7987" max="7987" width="5.125" style="138" customWidth="1"/>
    <col min="7988" max="7988" width="3.125" style="138" customWidth="1"/>
    <col min="7989" max="7989" width="5" style="138" customWidth="1"/>
    <col min="7990" max="7990" width="10.75" style="138" bestFit="1" customWidth="1"/>
    <col min="7991" max="7991" width="9.625" style="138"/>
    <col min="7992" max="7992" width="5.875" style="138" customWidth="1"/>
    <col min="7993" max="8192" width="9.625" style="138"/>
    <col min="8193" max="8193" width="6.625" style="138" customWidth="1"/>
    <col min="8194" max="8194" width="7.875" style="138" customWidth="1"/>
    <col min="8195" max="8195" width="5.375" style="138" customWidth="1"/>
    <col min="8196" max="8196" width="5.75" style="138" customWidth="1"/>
    <col min="8197" max="8197" width="6.75" style="138" customWidth="1"/>
    <col min="8198" max="8198" width="7.5" style="138" customWidth="1"/>
    <col min="8199" max="8199" width="7.625" style="138" customWidth="1"/>
    <col min="8200" max="8200" width="7.875" style="138" customWidth="1"/>
    <col min="8201" max="8201" width="7.625" style="138" customWidth="1"/>
    <col min="8202" max="8202" width="8.125" style="138" customWidth="1"/>
    <col min="8203" max="8203" width="7.75" style="138" customWidth="1"/>
    <col min="8204" max="8205" width="8.125" style="138" customWidth="1"/>
    <col min="8206" max="8206" width="7.75" style="138" customWidth="1"/>
    <col min="8207" max="8209" width="8.25" style="138" bestFit="1" customWidth="1"/>
    <col min="8210" max="8210" width="6.75" style="138" customWidth="1"/>
    <col min="8211" max="8213" width="8.25" style="138" bestFit="1" customWidth="1"/>
    <col min="8214" max="8214" width="6.875" style="138" customWidth="1"/>
    <col min="8215" max="8215" width="5.625" style="138" customWidth="1"/>
    <col min="8216" max="8216" width="6.375" style="138" customWidth="1"/>
    <col min="8217" max="8217" width="5.75" style="138" customWidth="1"/>
    <col min="8218" max="8218" width="9.125" style="138" customWidth="1"/>
    <col min="8219" max="8219" width="6" style="138" customWidth="1"/>
    <col min="8220" max="8220" width="7.5" style="138" customWidth="1"/>
    <col min="8221" max="8230" width="6.625" style="138" customWidth="1"/>
    <col min="8231" max="8231" width="6.5" style="138" customWidth="1"/>
    <col min="8232" max="8232" width="5.25" style="138" customWidth="1"/>
    <col min="8233" max="8233" width="6.375" style="138" customWidth="1"/>
    <col min="8234" max="8234" width="10.125" style="138" customWidth="1"/>
    <col min="8235" max="8235" width="7.5" style="138" customWidth="1"/>
    <col min="8236" max="8236" width="6.125" style="138" customWidth="1"/>
    <col min="8237" max="8237" width="8.625" style="138" customWidth="1"/>
    <col min="8238" max="8238" width="5.75" style="138" customWidth="1"/>
    <col min="8239" max="8239" width="9.375" style="138" customWidth="1"/>
    <col min="8240" max="8240" width="6.125" style="138" customWidth="1"/>
    <col min="8241" max="8241" width="9.125" style="138" customWidth="1"/>
    <col min="8242" max="8242" width="5" style="138" customWidth="1"/>
    <col min="8243" max="8243" width="5.125" style="138" customWidth="1"/>
    <col min="8244" max="8244" width="3.125" style="138" customWidth="1"/>
    <col min="8245" max="8245" width="5" style="138" customWidth="1"/>
    <col min="8246" max="8246" width="10.75" style="138" bestFit="1" customWidth="1"/>
    <col min="8247" max="8247" width="9.625" style="138"/>
    <col min="8248" max="8248" width="5.875" style="138" customWidth="1"/>
    <col min="8249" max="8448" width="9.625" style="138"/>
    <col min="8449" max="8449" width="6.625" style="138" customWidth="1"/>
    <col min="8450" max="8450" width="7.875" style="138" customWidth="1"/>
    <col min="8451" max="8451" width="5.375" style="138" customWidth="1"/>
    <col min="8452" max="8452" width="5.75" style="138" customWidth="1"/>
    <col min="8453" max="8453" width="6.75" style="138" customWidth="1"/>
    <col min="8454" max="8454" width="7.5" style="138" customWidth="1"/>
    <col min="8455" max="8455" width="7.625" style="138" customWidth="1"/>
    <col min="8456" max="8456" width="7.875" style="138" customWidth="1"/>
    <col min="8457" max="8457" width="7.625" style="138" customWidth="1"/>
    <col min="8458" max="8458" width="8.125" style="138" customWidth="1"/>
    <col min="8459" max="8459" width="7.75" style="138" customWidth="1"/>
    <col min="8460" max="8461" width="8.125" style="138" customWidth="1"/>
    <col min="8462" max="8462" width="7.75" style="138" customWidth="1"/>
    <col min="8463" max="8465" width="8.25" style="138" bestFit="1" customWidth="1"/>
    <col min="8466" max="8466" width="6.75" style="138" customWidth="1"/>
    <col min="8467" max="8469" width="8.25" style="138" bestFit="1" customWidth="1"/>
    <col min="8470" max="8470" width="6.875" style="138" customWidth="1"/>
    <col min="8471" max="8471" width="5.625" style="138" customWidth="1"/>
    <col min="8472" max="8472" width="6.375" style="138" customWidth="1"/>
    <col min="8473" max="8473" width="5.75" style="138" customWidth="1"/>
    <col min="8474" max="8474" width="9.125" style="138" customWidth="1"/>
    <col min="8475" max="8475" width="6" style="138" customWidth="1"/>
    <col min="8476" max="8476" width="7.5" style="138" customWidth="1"/>
    <col min="8477" max="8486" width="6.625" style="138" customWidth="1"/>
    <col min="8487" max="8487" width="6.5" style="138" customWidth="1"/>
    <col min="8488" max="8488" width="5.25" style="138" customWidth="1"/>
    <col min="8489" max="8489" width="6.375" style="138" customWidth="1"/>
    <col min="8490" max="8490" width="10.125" style="138" customWidth="1"/>
    <col min="8491" max="8491" width="7.5" style="138" customWidth="1"/>
    <col min="8492" max="8492" width="6.125" style="138" customWidth="1"/>
    <col min="8493" max="8493" width="8.625" style="138" customWidth="1"/>
    <col min="8494" max="8494" width="5.75" style="138" customWidth="1"/>
    <col min="8495" max="8495" width="9.375" style="138" customWidth="1"/>
    <col min="8496" max="8496" width="6.125" style="138" customWidth="1"/>
    <col min="8497" max="8497" width="9.125" style="138" customWidth="1"/>
    <col min="8498" max="8498" width="5" style="138" customWidth="1"/>
    <col min="8499" max="8499" width="5.125" style="138" customWidth="1"/>
    <col min="8500" max="8500" width="3.125" style="138" customWidth="1"/>
    <col min="8501" max="8501" width="5" style="138" customWidth="1"/>
    <col min="8502" max="8502" width="10.75" style="138" bestFit="1" customWidth="1"/>
    <col min="8503" max="8503" width="9.625" style="138"/>
    <col min="8504" max="8504" width="5.875" style="138" customWidth="1"/>
    <col min="8505" max="8704" width="9.625" style="138"/>
    <col min="8705" max="8705" width="6.625" style="138" customWidth="1"/>
    <col min="8706" max="8706" width="7.875" style="138" customWidth="1"/>
    <col min="8707" max="8707" width="5.375" style="138" customWidth="1"/>
    <col min="8708" max="8708" width="5.75" style="138" customWidth="1"/>
    <col min="8709" max="8709" width="6.75" style="138" customWidth="1"/>
    <col min="8710" max="8710" width="7.5" style="138" customWidth="1"/>
    <col min="8711" max="8711" width="7.625" style="138" customWidth="1"/>
    <col min="8712" max="8712" width="7.875" style="138" customWidth="1"/>
    <col min="8713" max="8713" width="7.625" style="138" customWidth="1"/>
    <col min="8714" max="8714" width="8.125" style="138" customWidth="1"/>
    <col min="8715" max="8715" width="7.75" style="138" customWidth="1"/>
    <col min="8716" max="8717" width="8.125" style="138" customWidth="1"/>
    <col min="8718" max="8718" width="7.75" style="138" customWidth="1"/>
    <col min="8719" max="8721" width="8.25" style="138" bestFit="1" customWidth="1"/>
    <col min="8722" max="8722" width="6.75" style="138" customWidth="1"/>
    <col min="8723" max="8725" width="8.25" style="138" bestFit="1" customWidth="1"/>
    <col min="8726" max="8726" width="6.875" style="138" customWidth="1"/>
    <col min="8727" max="8727" width="5.625" style="138" customWidth="1"/>
    <col min="8728" max="8728" width="6.375" style="138" customWidth="1"/>
    <col min="8729" max="8729" width="5.75" style="138" customWidth="1"/>
    <col min="8730" max="8730" width="9.125" style="138" customWidth="1"/>
    <col min="8731" max="8731" width="6" style="138" customWidth="1"/>
    <col min="8732" max="8732" width="7.5" style="138" customWidth="1"/>
    <col min="8733" max="8742" width="6.625" style="138" customWidth="1"/>
    <col min="8743" max="8743" width="6.5" style="138" customWidth="1"/>
    <col min="8744" max="8744" width="5.25" style="138" customWidth="1"/>
    <col min="8745" max="8745" width="6.375" style="138" customWidth="1"/>
    <col min="8746" max="8746" width="10.125" style="138" customWidth="1"/>
    <col min="8747" max="8747" width="7.5" style="138" customWidth="1"/>
    <col min="8748" max="8748" width="6.125" style="138" customWidth="1"/>
    <col min="8749" max="8749" width="8.625" style="138" customWidth="1"/>
    <col min="8750" max="8750" width="5.75" style="138" customWidth="1"/>
    <col min="8751" max="8751" width="9.375" style="138" customWidth="1"/>
    <col min="8752" max="8752" width="6.125" style="138" customWidth="1"/>
    <col min="8753" max="8753" width="9.125" style="138" customWidth="1"/>
    <col min="8754" max="8754" width="5" style="138" customWidth="1"/>
    <col min="8755" max="8755" width="5.125" style="138" customWidth="1"/>
    <col min="8756" max="8756" width="3.125" style="138" customWidth="1"/>
    <col min="8757" max="8757" width="5" style="138" customWidth="1"/>
    <col min="8758" max="8758" width="10.75" style="138" bestFit="1" customWidth="1"/>
    <col min="8759" max="8759" width="9.625" style="138"/>
    <col min="8760" max="8760" width="5.875" style="138" customWidth="1"/>
    <col min="8761" max="8960" width="9.625" style="138"/>
    <col min="8961" max="8961" width="6.625" style="138" customWidth="1"/>
    <col min="8962" max="8962" width="7.875" style="138" customWidth="1"/>
    <col min="8963" max="8963" width="5.375" style="138" customWidth="1"/>
    <col min="8964" max="8964" width="5.75" style="138" customWidth="1"/>
    <col min="8965" max="8965" width="6.75" style="138" customWidth="1"/>
    <col min="8966" max="8966" width="7.5" style="138" customWidth="1"/>
    <col min="8967" max="8967" width="7.625" style="138" customWidth="1"/>
    <col min="8968" max="8968" width="7.875" style="138" customWidth="1"/>
    <col min="8969" max="8969" width="7.625" style="138" customWidth="1"/>
    <col min="8970" max="8970" width="8.125" style="138" customWidth="1"/>
    <col min="8971" max="8971" width="7.75" style="138" customWidth="1"/>
    <col min="8972" max="8973" width="8.125" style="138" customWidth="1"/>
    <col min="8974" max="8974" width="7.75" style="138" customWidth="1"/>
    <col min="8975" max="8977" width="8.25" style="138" bestFit="1" customWidth="1"/>
    <col min="8978" max="8978" width="6.75" style="138" customWidth="1"/>
    <col min="8979" max="8981" width="8.25" style="138" bestFit="1" customWidth="1"/>
    <col min="8982" max="8982" width="6.875" style="138" customWidth="1"/>
    <col min="8983" max="8983" width="5.625" style="138" customWidth="1"/>
    <col min="8984" max="8984" width="6.375" style="138" customWidth="1"/>
    <col min="8985" max="8985" width="5.75" style="138" customWidth="1"/>
    <col min="8986" max="8986" width="9.125" style="138" customWidth="1"/>
    <col min="8987" max="8987" width="6" style="138" customWidth="1"/>
    <col min="8988" max="8988" width="7.5" style="138" customWidth="1"/>
    <col min="8989" max="8998" width="6.625" style="138" customWidth="1"/>
    <col min="8999" max="8999" width="6.5" style="138" customWidth="1"/>
    <col min="9000" max="9000" width="5.25" style="138" customWidth="1"/>
    <col min="9001" max="9001" width="6.375" style="138" customWidth="1"/>
    <col min="9002" max="9002" width="10.125" style="138" customWidth="1"/>
    <col min="9003" max="9003" width="7.5" style="138" customWidth="1"/>
    <col min="9004" max="9004" width="6.125" style="138" customWidth="1"/>
    <col min="9005" max="9005" width="8.625" style="138" customWidth="1"/>
    <col min="9006" max="9006" width="5.75" style="138" customWidth="1"/>
    <col min="9007" max="9007" width="9.375" style="138" customWidth="1"/>
    <col min="9008" max="9008" width="6.125" style="138" customWidth="1"/>
    <col min="9009" max="9009" width="9.125" style="138" customWidth="1"/>
    <col min="9010" max="9010" width="5" style="138" customWidth="1"/>
    <col min="9011" max="9011" width="5.125" style="138" customWidth="1"/>
    <col min="9012" max="9012" width="3.125" style="138" customWidth="1"/>
    <col min="9013" max="9013" width="5" style="138" customWidth="1"/>
    <col min="9014" max="9014" width="10.75" style="138" bestFit="1" customWidth="1"/>
    <col min="9015" max="9015" width="9.625" style="138"/>
    <col min="9016" max="9016" width="5.875" style="138" customWidth="1"/>
    <col min="9017" max="9216" width="9.625" style="138"/>
    <col min="9217" max="9217" width="6.625" style="138" customWidth="1"/>
    <col min="9218" max="9218" width="7.875" style="138" customWidth="1"/>
    <col min="9219" max="9219" width="5.375" style="138" customWidth="1"/>
    <col min="9220" max="9220" width="5.75" style="138" customWidth="1"/>
    <col min="9221" max="9221" width="6.75" style="138" customWidth="1"/>
    <col min="9222" max="9222" width="7.5" style="138" customWidth="1"/>
    <col min="9223" max="9223" width="7.625" style="138" customWidth="1"/>
    <col min="9224" max="9224" width="7.875" style="138" customWidth="1"/>
    <col min="9225" max="9225" width="7.625" style="138" customWidth="1"/>
    <col min="9226" max="9226" width="8.125" style="138" customWidth="1"/>
    <col min="9227" max="9227" width="7.75" style="138" customWidth="1"/>
    <col min="9228" max="9229" width="8.125" style="138" customWidth="1"/>
    <col min="9230" max="9230" width="7.75" style="138" customWidth="1"/>
    <col min="9231" max="9233" width="8.25" style="138" bestFit="1" customWidth="1"/>
    <col min="9234" max="9234" width="6.75" style="138" customWidth="1"/>
    <col min="9235" max="9237" width="8.25" style="138" bestFit="1" customWidth="1"/>
    <col min="9238" max="9238" width="6.875" style="138" customWidth="1"/>
    <col min="9239" max="9239" width="5.625" style="138" customWidth="1"/>
    <col min="9240" max="9240" width="6.375" style="138" customWidth="1"/>
    <col min="9241" max="9241" width="5.75" style="138" customWidth="1"/>
    <col min="9242" max="9242" width="9.125" style="138" customWidth="1"/>
    <col min="9243" max="9243" width="6" style="138" customWidth="1"/>
    <col min="9244" max="9244" width="7.5" style="138" customWidth="1"/>
    <col min="9245" max="9254" width="6.625" style="138" customWidth="1"/>
    <col min="9255" max="9255" width="6.5" style="138" customWidth="1"/>
    <col min="9256" max="9256" width="5.25" style="138" customWidth="1"/>
    <col min="9257" max="9257" width="6.375" style="138" customWidth="1"/>
    <col min="9258" max="9258" width="10.125" style="138" customWidth="1"/>
    <col min="9259" max="9259" width="7.5" style="138" customWidth="1"/>
    <col min="9260" max="9260" width="6.125" style="138" customWidth="1"/>
    <col min="9261" max="9261" width="8.625" style="138" customWidth="1"/>
    <col min="9262" max="9262" width="5.75" style="138" customWidth="1"/>
    <col min="9263" max="9263" width="9.375" style="138" customWidth="1"/>
    <col min="9264" max="9264" width="6.125" style="138" customWidth="1"/>
    <col min="9265" max="9265" width="9.125" style="138" customWidth="1"/>
    <col min="9266" max="9266" width="5" style="138" customWidth="1"/>
    <col min="9267" max="9267" width="5.125" style="138" customWidth="1"/>
    <col min="9268" max="9268" width="3.125" style="138" customWidth="1"/>
    <col min="9269" max="9269" width="5" style="138" customWidth="1"/>
    <col min="9270" max="9270" width="10.75" style="138" bestFit="1" customWidth="1"/>
    <col min="9271" max="9271" width="9.625" style="138"/>
    <col min="9272" max="9272" width="5.875" style="138" customWidth="1"/>
    <col min="9273" max="9472" width="9.625" style="138"/>
    <col min="9473" max="9473" width="6.625" style="138" customWidth="1"/>
    <col min="9474" max="9474" width="7.875" style="138" customWidth="1"/>
    <col min="9475" max="9475" width="5.375" style="138" customWidth="1"/>
    <col min="9476" max="9476" width="5.75" style="138" customWidth="1"/>
    <col min="9477" max="9477" width="6.75" style="138" customWidth="1"/>
    <col min="9478" max="9478" width="7.5" style="138" customWidth="1"/>
    <col min="9479" max="9479" width="7.625" style="138" customWidth="1"/>
    <col min="9480" max="9480" width="7.875" style="138" customWidth="1"/>
    <col min="9481" max="9481" width="7.625" style="138" customWidth="1"/>
    <col min="9482" max="9482" width="8.125" style="138" customWidth="1"/>
    <col min="9483" max="9483" width="7.75" style="138" customWidth="1"/>
    <col min="9484" max="9485" width="8.125" style="138" customWidth="1"/>
    <col min="9486" max="9486" width="7.75" style="138" customWidth="1"/>
    <col min="9487" max="9489" width="8.25" style="138" bestFit="1" customWidth="1"/>
    <col min="9490" max="9490" width="6.75" style="138" customWidth="1"/>
    <col min="9491" max="9493" width="8.25" style="138" bestFit="1" customWidth="1"/>
    <col min="9494" max="9494" width="6.875" style="138" customWidth="1"/>
    <col min="9495" max="9495" width="5.625" style="138" customWidth="1"/>
    <col min="9496" max="9496" width="6.375" style="138" customWidth="1"/>
    <col min="9497" max="9497" width="5.75" style="138" customWidth="1"/>
    <col min="9498" max="9498" width="9.125" style="138" customWidth="1"/>
    <col min="9499" max="9499" width="6" style="138" customWidth="1"/>
    <col min="9500" max="9500" width="7.5" style="138" customWidth="1"/>
    <col min="9501" max="9510" width="6.625" style="138" customWidth="1"/>
    <col min="9511" max="9511" width="6.5" style="138" customWidth="1"/>
    <col min="9512" max="9512" width="5.25" style="138" customWidth="1"/>
    <col min="9513" max="9513" width="6.375" style="138" customWidth="1"/>
    <col min="9514" max="9514" width="10.125" style="138" customWidth="1"/>
    <col min="9515" max="9515" width="7.5" style="138" customWidth="1"/>
    <col min="9516" max="9516" width="6.125" style="138" customWidth="1"/>
    <col min="9517" max="9517" width="8.625" style="138" customWidth="1"/>
    <col min="9518" max="9518" width="5.75" style="138" customWidth="1"/>
    <col min="9519" max="9519" width="9.375" style="138" customWidth="1"/>
    <col min="9520" max="9520" width="6.125" style="138" customWidth="1"/>
    <col min="9521" max="9521" width="9.125" style="138" customWidth="1"/>
    <col min="9522" max="9522" width="5" style="138" customWidth="1"/>
    <col min="9523" max="9523" width="5.125" style="138" customWidth="1"/>
    <col min="9524" max="9524" width="3.125" style="138" customWidth="1"/>
    <col min="9525" max="9525" width="5" style="138" customWidth="1"/>
    <col min="9526" max="9526" width="10.75" style="138" bestFit="1" customWidth="1"/>
    <col min="9527" max="9527" width="9.625" style="138"/>
    <col min="9528" max="9528" width="5.875" style="138" customWidth="1"/>
    <col min="9529" max="9728" width="9.625" style="138"/>
    <col min="9729" max="9729" width="6.625" style="138" customWidth="1"/>
    <col min="9730" max="9730" width="7.875" style="138" customWidth="1"/>
    <col min="9731" max="9731" width="5.375" style="138" customWidth="1"/>
    <col min="9732" max="9732" width="5.75" style="138" customWidth="1"/>
    <col min="9733" max="9733" width="6.75" style="138" customWidth="1"/>
    <col min="9734" max="9734" width="7.5" style="138" customWidth="1"/>
    <col min="9735" max="9735" width="7.625" style="138" customWidth="1"/>
    <col min="9736" max="9736" width="7.875" style="138" customWidth="1"/>
    <col min="9737" max="9737" width="7.625" style="138" customWidth="1"/>
    <col min="9738" max="9738" width="8.125" style="138" customWidth="1"/>
    <col min="9739" max="9739" width="7.75" style="138" customWidth="1"/>
    <col min="9740" max="9741" width="8.125" style="138" customWidth="1"/>
    <col min="9742" max="9742" width="7.75" style="138" customWidth="1"/>
    <col min="9743" max="9745" width="8.25" style="138" bestFit="1" customWidth="1"/>
    <col min="9746" max="9746" width="6.75" style="138" customWidth="1"/>
    <col min="9747" max="9749" width="8.25" style="138" bestFit="1" customWidth="1"/>
    <col min="9750" max="9750" width="6.875" style="138" customWidth="1"/>
    <col min="9751" max="9751" width="5.625" style="138" customWidth="1"/>
    <col min="9752" max="9752" width="6.375" style="138" customWidth="1"/>
    <col min="9753" max="9753" width="5.75" style="138" customWidth="1"/>
    <col min="9754" max="9754" width="9.125" style="138" customWidth="1"/>
    <col min="9755" max="9755" width="6" style="138" customWidth="1"/>
    <col min="9756" max="9756" width="7.5" style="138" customWidth="1"/>
    <col min="9757" max="9766" width="6.625" style="138" customWidth="1"/>
    <col min="9767" max="9767" width="6.5" style="138" customWidth="1"/>
    <col min="9768" max="9768" width="5.25" style="138" customWidth="1"/>
    <col min="9769" max="9769" width="6.375" style="138" customWidth="1"/>
    <col min="9770" max="9770" width="10.125" style="138" customWidth="1"/>
    <col min="9771" max="9771" width="7.5" style="138" customWidth="1"/>
    <col min="9772" max="9772" width="6.125" style="138" customWidth="1"/>
    <col min="9773" max="9773" width="8.625" style="138" customWidth="1"/>
    <col min="9774" max="9774" width="5.75" style="138" customWidth="1"/>
    <col min="9775" max="9775" width="9.375" style="138" customWidth="1"/>
    <col min="9776" max="9776" width="6.125" style="138" customWidth="1"/>
    <col min="9777" max="9777" width="9.125" style="138" customWidth="1"/>
    <col min="9778" max="9778" width="5" style="138" customWidth="1"/>
    <col min="9779" max="9779" width="5.125" style="138" customWidth="1"/>
    <col min="9780" max="9780" width="3.125" style="138" customWidth="1"/>
    <col min="9781" max="9781" width="5" style="138" customWidth="1"/>
    <col min="9782" max="9782" width="10.75" style="138" bestFit="1" customWidth="1"/>
    <col min="9783" max="9783" width="9.625" style="138"/>
    <col min="9784" max="9784" width="5.875" style="138" customWidth="1"/>
    <col min="9785" max="9984" width="9.625" style="138"/>
    <col min="9985" max="9985" width="6.625" style="138" customWidth="1"/>
    <col min="9986" max="9986" width="7.875" style="138" customWidth="1"/>
    <col min="9987" max="9987" width="5.375" style="138" customWidth="1"/>
    <col min="9988" max="9988" width="5.75" style="138" customWidth="1"/>
    <col min="9989" max="9989" width="6.75" style="138" customWidth="1"/>
    <col min="9990" max="9990" width="7.5" style="138" customWidth="1"/>
    <col min="9991" max="9991" width="7.625" style="138" customWidth="1"/>
    <col min="9992" max="9992" width="7.875" style="138" customWidth="1"/>
    <col min="9993" max="9993" width="7.625" style="138" customWidth="1"/>
    <col min="9994" max="9994" width="8.125" style="138" customWidth="1"/>
    <col min="9995" max="9995" width="7.75" style="138" customWidth="1"/>
    <col min="9996" max="9997" width="8.125" style="138" customWidth="1"/>
    <col min="9998" max="9998" width="7.75" style="138" customWidth="1"/>
    <col min="9999" max="10001" width="8.25" style="138" bestFit="1" customWidth="1"/>
    <col min="10002" max="10002" width="6.75" style="138" customWidth="1"/>
    <col min="10003" max="10005" width="8.25" style="138" bestFit="1" customWidth="1"/>
    <col min="10006" max="10006" width="6.875" style="138" customWidth="1"/>
    <col min="10007" max="10007" width="5.625" style="138" customWidth="1"/>
    <col min="10008" max="10008" width="6.375" style="138" customWidth="1"/>
    <col min="10009" max="10009" width="5.75" style="138" customWidth="1"/>
    <col min="10010" max="10010" width="9.125" style="138" customWidth="1"/>
    <col min="10011" max="10011" width="6" style="138" customWidth="1"/>
    <col min="10012" max="10012" width="7.5" style="138" customWidth="1"/>
    <col min="10013" max="10022" width="6.625" style="138" customWidth="1"/>
    <col min="10023" max="10023" width="6.5" style="138" customWidth="1"/>
    <col min="10024" max="10024" width="5.25" style="138" customWidth="1"/>
    <col min="10025" max="10025" width="6.375" style="138" customWidth="1"/>
    <col min="10026" max="10026" width="10.125" style="138" customWidth="1"/>
    <col min="10027" max="10027" width="7.5" style="138" customWidth="1"/>
    <col min="10028" max="10028" width="6.125" style="138" customWidth="1"/>
    <col min="10029" max="10029" width="8.625" style="138" customWidth="1"/>
    <col min="10030" max="10030" width="5.75" style="138" customWidth="1"/>
    <col min="10031" max="10031" width="9.375" style="138" customWidth="1"/>
    <col min="10032" max="10032" width="6.125" style="138" customWidth="1"/>
    <col min="10033" max="10033" width="9.125" style="138" customWidth="1"/>
    <col min="10034" max="10034" width="5" style="138" customWidth="1"/>
    <col min="10035" max="10035" width="5.125" style="138" customWidth="1"/>
    <col min="10036" max="10036" width="3.125" style="138" customWidth="1"/>
    <col min="10037" max="10037" width="5" style="138" customWidth="1"/>
    <col min="10038" max="10038" width="10.75" style="138" bestFit="1" customWidth="1"/>
    <col min="10039" max="10039" width="9.625" style="138"/>
    <col min="10040" max="10040" width="5.875" style="138" customWidth="1"/>
    <col min="10041" max="10240" width="9.625" style="138"/>
    <col min="10241" max="10241" width="6.625" style="138" customWidth="1"/>
    <col min="10242" max="10242" width="7.875" style="138" customWidth="1"/>
    <col min="10243" max="10243" width="5.375" style="138" customWidth="1"/>
    <col min="10244" max="10244" width="5.75" style="138" customWidth="1"/>
    <col min="10245" max="10245" width="6.75" style="138" customWidth="1"/>
    <col min="10246" max="10246" width="7.5" style="138" customWidth="1"/>
    <col min="10247" max="10247" width="7.625" style="138" customWidth="1"/>
    <col min="10248" max="10248" width="7.875" style="138" customWidth="1"/>
    <col min="10249" max="10249" width="7.625" style="138" customWidth="1"/>
    <col min="10250" max="10250" width="8.125" style="138" customWidth="1"/>
    <col min="10251" max="10251" width="7.75" style="138" customWidth="1"/>
    <col min="10252" max="10253" width="8.125" style="138" customWidth="1"/>
    <col min="10254" max="10254" width="7.75" style="138" customWidth="1"/>
    <col min="10255" max="10257" width="8.25" style="138" bestFit="1" customWidth="1"/>
    <col min="10258" max="10258" width="6.75" style="138" customWidth="1"/>
    <col min="10259" max="10261" width="8.25" style="138" bestFit="1" customWidth="1"/>
    <col min="10262" max="10262" width="6.875" style="138" customWidth="1"/>
    <col min="10263" max="10263" width="5.625" style="138" customWidth="1"/>
    <col min="10264" max="10264" width="6.375" style="138" customWidth="1"/>
    <col min="10265" max="10265" width="5.75" style="138" customWidth="1"/>
    <col min="10266" max="10266" width="9.125" style="138" customWidth="1"/>
    <col min="10267" max="10267" width="6" style="138" customWidth="1"/>
    <col min="10268" max="10268" width="7.5" style="138" customWidth="1"/>
    <col min="10269" max="10278" width="6.625" style="138" customWidth="1"/>
    <col min="10279" max="10279" width="6.5" style="138" customWidth="1"/>
    <col min="10280" max="10280" width="5.25" style="138" customWidth="1"/>
    <col min="10281" max="10281" width="6.375" style="138" customWidth="1"/>
    <col min="10282" max="10282" width="10.125" style="138" customWidth="1"/>
    <col min="10283" max="10283" width="7.5" style="138" customWidth="1"/>
    <col min="10284" max="10284" width="6.125" style="138" customWidth="1"/>
    <col min="10285" max="10285" width="8.625" style="138" customWidth="1"/>
    <col min="10286" max="10286" width="5.75" style="138" customWidth="1"/>
    <col min="10287" max="10287" width="9.375" style="138" customWidth="1"/>
    <col min="10288" max="10288" width="6.125" style="138" customWidth="1"/>
    <col min="10289" max="10289" width="9.125" style="138" customWidth="1"/>
    <col min="10290" max="10290" width="5" style="138" customWidth="1"/>
    <col min="10291" max="10291" width="5.125" style="138" customWidth="1"/>
    <col min="10292" max="10292" width="3.125" style="138" customWidth="1"/>
    <col min="10293" max="10293" width="5" style="138" customWidth="1"/>
    <col min="10294" max="10294" width="10.75" style="138" bestFit="1" customWidth="1"/>
    <col min="10295" max="10295" width="9.625" style="138"/>
    <col min="10296" max="10296" width="5.875" style="138" customWidth="1"/>
    <col min="10297" max="10496" width="9.625" style="138"/>
    <col min="10497" max="10497" width="6.625" style="138" customWidth="1"/>
    <col min="10498" max="10498" width="7.875" style="138" customWidth="1"/>
    <col min="10499" max="10499" width="5.375" style="138" customWidth="1"/>
    <col min="10500" max="10500" width="5.75" style="138" customWidth="1"/>
    <col min="10501" max="10501" width="6.75" style="138" customWidth="1"/>
    <col min="10502" max="10502" width="7.5" style="138" customWidth="1"/>
    <col min="10503" max="10503" width="7.625" style="138" customWidth="1"/>
    <col min="10504" max="10504" width="7.875" style="138" customWidth="1"/>
    <col min="10505" max="10505" width="7.625" style="138" customWidth="1"/>
    <col min="10506" max="10506" width="8.125" style="138" customWidth="1"/>
    <col min="10507" max="10507" width="7.75" style="138" customWidth="1"/>
    <col min="10508" max="10509" width="8.125" style="138" customWidth="1"/>
    <col min="10510" max="10510" width="7.75" style="138" customWidth="1"/>
    <col min="10511" max="10513" width="8.25" style="138" bestFit="1" customWidth="1"/>
    <col min="10514" max="10514" width="6.75" style="138" customWidth="1"/>
    <col min="10515" max="10517" width="8.25" style="138" bestFit="1" customWidth="1"/>
    <col min="10518" max="10518" width="6.875" style="138" customWidth="1"/>
    <col min="10519" max="10519" width="5.625" style="138" customWidth="1"/>
    <col min="10520" max="10520" width="6.375" style="138" customWidth="1"/>
    <col min="10521" max="10521" width="5.75" style="138" customWidth="1"/>
    <col min="10522" max="10522" width="9.125" style="138" customWidth="1"/>
    <col min="10523" max="10523" width="6" style="138" customWidth="1"/>
    <col min="10524" max="10524" width="7.5" style="138" customWidth="1"/>
    <col min="10525" max="10534" width="6.625" style="138" customWidth="1"/>
    <col min="10535" max="10535" width="6.5" style="138" customWidth="1"/>
    <col min="10536" max="10536" width="5.25" style="138" customWidth="1"/>
    <col min="10537" max="10537" width="6.375" style="138" customWidth="1"/>
    <col min="10538" max="10538" width="10.125" style="138" customWidth="1"/>
    <col min="10539" max="10539" width="7.5" style="138" customWidth="1"/>
    <col min="10540" max="10540" width="6.125" style="138" customWidth="1"/>
    <col min="10541" max="10541" width="8.625" style="138" customWidth="1"/>
    <col min="10542" max="10542" width="5.75" style="138" customWidth="1"/>
    <col min="10543" max="10543" width="9.375" style="138" customWidth="1"/>
    <col min="10544" max="10544" width="6.125" style="138" customWidth="1"/>
    <col min="10545" max="10545" width="9.125" style="138" customWidth="1"/>
    <col min="10546" max="10546" width="5" style="138" customWidth="1"/>
    <col min="10547" max="10547" width="5.125" style="138" customWidth="1"/>
    <col min="10548" max="10548" width="3.125" style="138" customWidth="1"/>
    <col min="10549" max="10549" width="5" style="138" customWidth="1"/>
    <col min="10550" max="10550" width="10.75" style="138" bestFit="1" customWidth="1"/>
    <col min="10551" max="10551" width="9.625" style="138"/>
    <col min="10552" max="10552" width="5.875" style="138" customWidth="1"/>
    <col min="10553" max="10752" width="9.625" style="138"/>
    <col min="10753" max="10753" width="6.625" style="138" customWidth="1"/>
    <col min="10754" max="10754" width="7.875" style="138" customWidth="1"/>
    <col min="10755" max="10755" width="5.375" style="138" customWidth="1"/>
    <col min="10756" max="10756" width="5.75" style="138" customWidth="1"/>
    <col min="10757" max="10757" width="6.75" style="138" customWidth="1"/>
    <col min="10758" max="10758" width="7.5" style="138" customWidth="1"/>
    <col min="10759" max="10759" width="7.625" style="138" customWidth="1"/>
    <col min="10760" max="10760" width="7.875" style="138" customWidth="1"/>
    <col min="10761" max="10761" width="7.625" style="138" customWidth="1"/>
    <col min="10762" max="10762" width="8.125" style="138" customWidth="1"/>
    <col min="10763" max="10763" width="7.75" style="138" customWidth="1"/>
    <col min="10764" max="10765" width="8.125" style="138" customWidth="1"/>
    <col min="10766" max="10766" width="7.75" style="138" customWidth="1"/>
    <col min="10767" max="10769" width="8.25" style="138" bestFit="1" customWidth="1"/>
    <col min="10770" max="10770" width="6.75" style="138" customWidth="1"/>
    <col min="10771" max="10773" width="8.25" style="138" bestFit="1" customWidth="1"/>
    <col min="10774" max="10774" width="6.875" style="138" customWidth="1"/>
    <col min="10775" max="10775" width="5.625" style="138" customWidth="1"/>
    <col min="10776" max="10776" width="6.375" style="138" customWidth="1"/>
    <col min="10777" max="10777" width="5.75" style="138" customWidth="1"/>
    <col min="10778" max="10778" width="9.125" style="138" customWidth="1"/>
    <col min="10779" max="10779" width="6" style="138" customWidth="1"/>
    <col min="10780" max="10780" width="7.5" style="138" customWidth="1"/>
    <col min="10781" max="10790" width="6.625" style="138" customWidth="1"/>
    <col min="10791" max="10791" width="6.5" style="138" customWidth="1"/>
    <col min="10792" max="10792" width="5.25" style="138" customWidth="1"/>
    <col min="10793" max="10793" width="6.375" style="138" customWidth="1"/>
    <col min="10794" max="10794" width="10.125" style="138" customWidth="1"/>
    <col min="10795" max="10795" width="7.5" style="138" customWidth="1"/>
    <col min="10796" max="10796" width="6.125" style="138" customWidth="1"/>
    <col min="10797" max="10797" width="8.625" style="138" customWidth="1"/>
    <col min="10798" max="10798" width="5.75" style="138" customWidth="1"/>
    <col min="10799" max="10799" width="9.375" style="138" customWidth="1"/>
    <col min="10800" max="10800" width="6.125" style="138" customWidth="1"/>
    <col min="10801" max="10801" width="9.125" style="138" customWidth="1"/>
    <col min="10802" max="10802" width="5" style="138" customWidth="1"/>
    <col min="10803" max="10803" width="5.125" style="138" customWidth="1"/>
    <col min="10804" max="10804" width="3.125" style="138" customWidth="1"/>
    <col min="10805" max="10805" width="5" style="138" customWidth="1"/>
    <col min="10806" max="10806" width="10.75" style="138" bestFit="1" customWidth="1"/>
    <col min="10807" max="10807" width="9.625" style="138"/>
    <col min="10808" max="10808" width="5.875" style="138" customWidth="1"/>
    <col min="10809" max="11008" width="9.625" style="138"/>
    <col min="11009" max="11009" width="6.625" style="138" customWidth="1"/>
    <col min="11010" max="11010" width="7.875" style="138" customWidth="1"/>
    <col min="11011" max="11011" width="5.375" style="138" customWidth="1"/>
    <col min="11012" max="11012" width="5.75" style="138" customWidth="1"/>
    <col min="11013" max="11013" width="6.75" style="138" customWidth="1"/>
    <col min="11014" max="11014" width="7.5" style="138" customWidth="1"/>
    <col min="11015" max="11015" width="7.625" style="138" customWidth="1"/>
    <col min="11016" max="11016" width="7.875" style="138" customWidth="1"/>
    <col min="11017" max="11017" width="7.625" style="138" customWidth="1"/>
    <col min="11018" max="11018" width="8.125" style="138" customWidth="1"/>
    <col min="11019" max="11019" width="7.75" style="138" customWidth="1"/>
    <col min="11020" max="11021" width="8.125" style="138" customWidth="1"/>
    <col min="11022" max="11022" width="7.75" style="138" customWidth="1"/>
    <col min="11023" max="11025" width="8.25" style="138" bestFit="1" customWidth="1"/>
    <col min="11026" max="11026" width="6.75" style="138" customWidth="1"/>
    <col min="11027" max="11029" width="8.25" style="138" bestFit="1" customWidth="1"/>
    <col min="11030" max="11030" width="6.875" style="138" customWidth="1"/>
    <col min="11031" max="11031" width="5.625" style="138" customWidth="1"/>
    <col min="11032" max="11032" width="6.375" style="138" customWidth="1"/>
    <col min="11033" max="11033" width="5.75" style="138" customWidth="1"/>
    <col min="11034" max="11034" width="9.125" style="138" customWidth="1"/>
    <col min="11035" max="11035" width="6" style="138" customWidth="1"/>
    <col min="11036" max="11036" width="7.5" style="138" customWidth="1"/>
    <col min="11037" max="11046" width="6.625" style="138" customWidth="1"/>
    <col min="11047" max="11047" width="6.5" style="138" customWidth="1"/>
    <col min="11048" max="11048" width="5.25" style="138" customWidth="1"/>
    <col min="11049" max="11049" width="6.375" style="138" customWidth="1"/>
    <col min="11050" max="11050" width="10.125" style="138" customWidth="1"/>
    <col min="11051" max="11051" width="7.5" style="138" customWidth="1"/>
    <col min="11052" max="11052" width="6.125" style="138" customWidth="1"/>
    <col min="11053" max="11053" width="8.625" style="138" customWidth="1"/>
    <col min="11054" max="11054" width="5.75" style="138" customWidth="1"/>
    <col min="11055" max="11055" width="9.375" style="138" customWidth="1"/>
    <col min="11056" max="11056" width="6.125" style="138" customWidth="1"/>
    <col min="11057" max="11057" width="9.125" style="138" customWidth="1"/>
    <col min="11058" max="11058" width="5" style="138" customWidth="1"/>
    <col min="11059" max="11059" width="5.125" style="138" customWidth="1"/>
    <col min="11060" max="11060" width="3.125" style="138" customWidth="1"/>
    <col min="11061" max="11061" width="5" style="138" customWidth="1"/>
    <col min="11062" max="11062" width="10.75" style="138" bestFit="1" customWidth="1"/>
    <col min="11063" max="11063" width="9.625" style="138"/>
    <col min="11064" max="11064" width="5.875" style="138" customWidth="1"/>
    <col min="11065" max="11264" width="9.625" style="138"/>
    <col min="11265" max="11265" width="6.625" style="138" customWidth="1"/>
    <col min="11266" max="11266" width="7.875" style="138" customWidth="1"/>
    <col min="11267" max="11267" width="5.375" style="138" customWidth="1"/>
    <col min="11268" max="11268" width="5.75" style="138" customWidth="1"/>
    <col min="11269" max="11269" width="6.75" style="138" customWidth="1"/>
    <col min="11270" max="11270" width="7.5" style="138" customWidth="1"/>
    <col min="11271" max="11271" width="7.625" style="138" customWidth="1"/>
    <col min="11272" max="11272" width="7.875" style="138" customWidth="1"/>
    <col min="11273" max="11273" width="7.625" style="138" customWidth="1"/>
    <col min="11274" max="11274" width="8.125" style="138" customWidth="1"/>
    <col min="11275" max="11275" width="7.75" style="138" customWidth="1"/>
    <col min="11276" max="11277" width="8.125" style="138" customWidth="1"/>
    <col min="11278" max="11278" width="7.75" style="138" customWidth="1"/>
    <col min="11279" max="11281" width="8.25" style="138" bestFit="1" customWidth="1"/>
    <col min="11282" max="11282" width="6.75" style="138" customWidth="1"/>
    <col min="11283" max="11285" width="8.25" style="138" bestFit="1" customWidth="1"/>
    <col min="11286" max="11286" width="6.875" style="138" customWidth="1"/>
    <col min="11287" max="11287" width="5.625" style="138" customWidth="1"/>
    <col min="11288" max="11288" width="6.375" style="138" customWidth="1"/>
    <col min="11289" max="11289" width="5.75" style="138" customWidth="1"/>
    <col min="11290" max="11290" width="9.125" style="138" customWidth="1"/>
    <col min="11291" max="11291" width="6" style="138" customWidth="1"/>
    <col min="11292" max="11292" width="7.5" style="138" customWidth="1"/>
    <col min="11293" max="11302" width="6.625" style="138" customWidth="1"/>
    <col min="11303" max="11303" width="6.5" style="138" customWidth="1"/>
    <col min="11304" max="11304" width="5.25" style="138" customWidth="1"/>
    <col min="11305" max="11305" width="6.375" style="138" customWidth="1"/>
    <col min="11306" max="11306" width="10.125" style="138" customWidth="1"/>
    <col min="11307" max="11307" width="7.5" style="138" customWidth="1"/>
    <col min="11308" max="11308" width="6.125" style="138" customWidth="1"/>
    <col min="11309" max="11309" width="8.625" style="138" customWidth="1"/>
    <col min="11310" max="11310" width="5.75" style="138" customWidth="1"/>
    <col min="11311" max="11311" width="9.375" style="138" customWidth="1"/>
    <col min="11312" max="11312" width="6.125" style="138" customWidth="1"/>
    <col min="11313" max="11313" width="9.125" style="138" customWidth="1"/>
    <col min="11314" max="11314" width="5" style="138" customWidth="1"/>
    <col min="11315" max="11315" width="5.125" style="138" customWidth="1"/>
    <col min="11316" max="11316" width="3.125" style="138" customWidth="1"/>
    <col min="11317" max="11317" width="5" style="138" customWidth="1"/>
    <col min="11318" max="11318" width="10.75" style="138" bestFit="1" customWidth="1"/>
    <col min="11319" max="11319" width="9.625" style="138"/>
    <col min="11320" max="11320" width="5.875" style="138" customWidth="1"/>
    <col min="11321" max="11520" width="9.625" style="138"/>
    <col min="11521" max="11521" width="6.625" style="138" customWidth="1"/>
    <col min="11522" max="11522" width="7.875" style="138" customWidth="1"/>
    <col min="11523" max="11523" width="5.375" style="138" customWidth="1"/>
    <col min="11524" max="11524" width="5.75" style="138" customWidth="1"/>
    <col min="11525" max="11525" width="6.75" style="138" customWidth="1"/>
    <col min="11526" max="11526" width="7.5" style="138" customWidth="1"/>
    <col min="11527" max="11527" width="7.625" style="138" customWidth="1"/>
    <col min="11528" max="11528" width="7.875" style="138" customWidth="1"/>
    <col min="11529" max="11529" width="7.625" style="138" customWidth="1"/>
    <col min="11530" max="11530" width="8.125" style="138" customWidth="1"/>
    <col min="11531" max="11531" width="7.75" style="138" customWidth="1"/>
    <col min="11532" max="11533" width="8.125" style="138" customWidth="1"/>
    <col min="11534" max="11534" width="7.75" style="138" customWidth="1"/>
    <col min="11535" max="11537" width="8.25" style="138" bestFit="1" customWidth="1"/>
    <col min="11538" max="11538" width="6.75" style="138" customWidth="1"/>
    <col min="11539" max="11541" width="8.25" style="138" bestFit="1" customWidth="1"/>
    <col min="11542" max="11542" width="6.875" style="138" customWidth="1"/>
    <col min="11543" max="11543" width="5.625" style="138" customWidth="1"/>
    <col min="11544" max="11544" width="6.375" style="138" customWidth="1"/>
    <col min="11545" max="11545" width="5.75" style="138" customWidth="1"/>
    <col min="11546" max="11546" width="9.125" style="138" customWidth="1"/>
    <col min="11547" max="11547" width="6" style="138" customWidth="1"/>
    <col min="11548" max="11548" width="7.5" style="138" customWidth="1"/>
    <col min="11549" max="11558" width="6.625" style="138" customWidth="1"/>
    <col min="11559" max="11559" width="6.5" style="138" customWidth="1"/>
    <col min="11560" max="11560" width="5.25" style="138" customWidth="1"/>
    <col min="11561" max="11561" width="6.375" style="138" customWidth="1"/>
    <col min="11562" max="11562" width="10.125" style="138" customWidth="1"/>
    <col min="11563" max="11563" width="7.5" style="138" customWidth="1"/>
    <col min="11564" max="11564" width="6.125" style="138" customWidth="1"/>
    <col min="11565" max="11565" width="8.625" style="138" customWidth="1"/>
    <col min="11566" max="11566" width="5.75" style="138" customWidth="1"/>
    <col min="11567" max="11567" width="9.375" style="138" customWidth="1"/>
    <col min="11568" max="11568" width="6.125" style="138" customWidth="1"/>
    <col min="11569" max="11569" width="9.125" style="138" customWidth="1"/>
    <col min="11570" max="11570" width="5" style="138" customWidth="1"/>
    <col min="11571" max="11571" width="5.125" style="138" customWidth="1"/>
    <col min="11572" max="11572" width="3.125" style="138" customWidth="1"/>
    <col min="11573" max="11573" width="5" style="138" customWidth="1"/>
    <col min="11574" max="11574" width="10.75" style="138" bestFit="1" customWidth="1"/>
    <col min="11575" max="11575" width="9.625" style="138"/>
    <col min="11576" max="11576" width="5.875" style="138" customWidth="1"/>
    <col min="11577" max="11776" width="9.625" style="138"/>
    <col min="11777" max="11777" width="6.625" style="138" customWidth="1"/>
    <col min="11778" max="11778" width="7.875" style="138" customWidth="1"/>
    <col min="11779" max="11779" width="5.375" style="138" customWidth="1"/>
    <col min="11780" max="11780" width="5.75" style="138" customWidth="1"/>
    <col min="11781" max="11781" width="6.75" style="138" customWidth="1"/>
    <col min="11782" max="11782" width="7.5" style="138" customWidth="1"/>
    <col min="11783" max="11783" width="7.625" style="138" customWidth="1"/>
    <col min="11784" max="11784" width="7.875" style="138" customWidth="1"/>
    <col min="11785" max="11785" width="7.625" style="138" customWidth="1"/>
    <col min="11786" max="11786" width="8.125" style="138" customWidth="1"/>
    <col min="11787" max="11787" width="7.75" style="138" customWidth="1"/>
    <col min="11788" max="11789" width="8.125" style="138" customWidth="1"/>
    <col min="11790" max="11790" width="7.75" style="138" customWidth="1"/>
    <col min="11791" max="11793" width="8.25" style="138" bestFit="1" customWidth="1"/>
    <col min="11794" max="11794" width="6.75" style="138" customWidth="1"/>
    <col min="11795" max="11797" width="8.25" style="138" bestFit="1" customWidth="1"/>
    <col min="11798" max="11798" width="6.875" style="138" customWidth="1"/>
    <col min="11799" max="11799" width="5.625" style="138" customWidth="1"/>
    <col min="11800" max="11800" width="6.375" style="138" customWidth="1"/>
    <col min="11801" max="11801" width="5.75" style="138" customWidth="1"/>
    <col min="11802" max="11802" width="9.125" style="138" customWidth="1"/>
    <col min="11803" max="11803" width="6" style="138" customWidth="1"/>
    <col min="11804" max="11804" width="7.5" style="138" customWidth="1"/>
    <col min="11805" max="11814" width="6.625" style="138" customWidth="1"/>
    <col min="11815" max="11815" width="6.5" style="138" customWidth="1"/>
    <col min="11816" max="11816" width="5.25" style="138" customWidth="1"/>
    <col min="11817" max="11817" width="6.375" style="138" customWidth="1"/>
    <col min="11818" max="11818" width="10.125" style="138" customWidth="1"/>
    <col min="11819" max="11819" width="7.5" style="138" customWidth="1"/>
    <col min="11820" max="11820" width="6.125" style="138" customWidth="1"/>
    <col min="11821" max="11821" width="8.625" style="138" customWidth="1"/>
    <col min="11822" max="11822" width="5.75" style="138" customWidth="1"/>
    <col min="11823" max="11823" width="9.375" style="138" customWidth="1"/>
    <col min="11824" max="11824" width="6.125" style="138" customWidth="1"/>
    <col min="11825" max="11825" width="9.125" style="138" customWidth="1"/>
    <col min="11826" max="11826" width="5" style="138" customWidth="1"/>
    <col min="11827" max="11827" width="5.125" style="138" customWidth="1"/>
    <col min="11828" max="11828" width="3.125" style="138" customWidth="1"/>
    <col min="11829" max="11829" width="5" style="138" customWidth="1"/>
    <col min="11830" max="11830" width="10.75" style="138" bestFit="1" customWidth="1"/>
    <col min="11831" max="11831" width="9.625" style="138"/>
    <col min="11832" max="11832" width="5.875" style="138" customWidth="1"/>
    <col min="11833" max="12032" width="9.625" style="138"/>
    <col min="12033" max="12033" width="6.625" style="138" customWidth="1"/>
    <col min="12034" max="12034" width="7.875" style="138" customWidth="1"/>
    <col min="12035" max="12035" width="5.375" style="138" customWidth="1"/>
    <col min="12036" max="12036" width="5.75" style="138" customWidth="1"/>
    <col min="12037" max="12037" width="6.75" style="138" customWidth="1"/>
    <col min="12038" max="12038" width="7.5" style="138" customWidth="1"/>
    <col min="12039" max="12039" width="7.625" style="138" customWidth="1"/>
    <col min="12040" max="12040" width="7.875" style="138" customWidth="1"/>
    <col min="12041" max="12041" width="7.625" style="138" customWidth="1"/>
    <col min="12042" max="12042" width="8.125" style="138" customWidth="1"/>
    <col min="12043" max="12043" width="7.75" style="138" customWidth="1"/>
    <col min="12044" max="12045" width="8.125" style="138" customWidth="1"/>
    <col min="12046" max="12046" width="7.75" style="138" customWidth="1"/>
    <col min="12047" max="12049" width="8.25" style="138" bestFit="1" customWidth="1"/>
    <col min="12050" max="12050" width="6.75" style="138" customWidth="1"/>
    <col min="12051" max="12053" width="8.25" style="138" bestFit="1" customWidth="1"/>
    <col min="12054" max="12054" width="6.875" style="138" customWidth="1"/>
    <col min="12055" max="12055" width="5.625" style="138" customWidth="1"/>
    <col min="12056" max="12056" width="6.375" style="138" customWidth="1"/>
    <col min="12057" max="12057" width="5.75" style="138" customWidth="1"/>
    <col min="12058" max="12058" width="9.125" style="138" customWidth="1"/>
    <col min="12059" max="12059" width="6" style="138" customWidth="1"/>
    <col min="12060" max="12060" width="7.5" style="138" customWidth="1"/>
    <col min="12061" max="12070" width="6.625" style="138" customWidth="1"/>
    <col min="12071" max="12071" width="6.5" style="138" customWidth="1"/>
    <col min="12072" max="12072" width="5.25" style="138" customWidth="1"/>
    <col min="12073" max="12073" width="6.375" style="138" customWidth="1"/>
    <col min="12074" max="12074" width="10.125" style="138" customWidth="1"/>
    <col min="12075" max="12075" width="7.5" style="138" customWidth="1"/>
    <col min="12076" max="12076" width="6.125" style="138" customWidth="1"/>
    <col min="12077" max="12077" width="8.625" style="138" customWidth="1"/>
    <col min="12078" max="12078" width="5.75" style="138" customWidth="1"/>
    <col min="12079" max="12079" width="9.375" style="138" customWidth="1"/>
    <col min="12080" max="12080" width="6.125" style="138" customWidth="1"/>
    <col min="12081" max="12081" width="9.125" style="138" customWidth="1"/>
    <col min="12082" max="12082" width="5" style="138" customWidth="1"/>
    <col min="12083" max="12083" width="5.125" style="138" customWidth="1"/>
    <col min="12084" max="12084" width="3.125" style="138" customWidth="1"/>
    <col min="12085" max="12085" width="5" style="138" customWidth="1"/>
    <col min="12086" max="12086" width="10.75" style="138" bestFit="1" customWidth="1"/>
    <col min="12087" max="12087" width="9.625" style="138"/>
    <col min="12088" max="12088" width="5.875" style="138" customWidth="1"/>
    <col min="12089" max="12288" width="9.625" style="138"/>
    <col min="12289" max="12289" width="6.625" style="138" customWidth="1"/>
    <col min="12290" max="12290" width="7.875" style="138" customWidth="1"/>
    <col min="12291" max="12291" width="5.375" style="138" customWidth="1"/>
    <col min="12292" max="12292" width="5.75" style="138" customWidth="1"/>
    <col min="12293" max="12293" width="6.75" style="138" customWidth="1"/>
    <col min="12294" max="12294" width="7.5" style="138" customWidth="1"/>
    <col min="12295" max="12295" width="7.625" style="138" customWidth="1"/>
    <col min="12296" max="12296" width="7.875" style="138" customWidth="1"/>
    <col min="12297" max="12297" width="7.625" style="138" customWidth="1"/>
    <col min="12298" max="12298" width="8.125" style="138" customWidth="1"/>
    <col min="12299" max="12299" width="7.75" style="138" customWidth="1"/>
    <col min="12300" max="12301" width="8.125" style="138" customWidth="1"/>
    <col min="12302" max="12302" width="7.75" style="138" customWidth="1"/>
    <col min="12303" max="12305" width="8.25" style="138" bestFit="1" customWidth="1"/>
    <col min="12306" max="12306" width="6.75" style="138" customWidth="1"/>
    <col min="12307" max="12309" width="8.25" style="138" bestFit="1" customWidth="1"/>
    <col min="12310" max="12310" width="6.875" style="138" customWidth="1"/>
    <col min="12311" max="12311" width="5.625" style="138" customWidth="1"/>
    <col min="12312" max="12312" width="6.375" style="138" customWidth="1"/>
    <col min="12313" max="12313" width="5.75" style="138" customWidth="1"/>
    <col min="12314" max="12314" width="9.125" style="138" customWidth="1"/>
    <col min="12315" max="12315" width="6" style="138" customWidth="1"/>
    <col min="12316" max="12316" width="7.5" style="138" customWidth="1"/>
    <col min="12317" max="12326" width="6.625" style="138" customWidth="1"/>
    <col min="12327" max="12327" width="6.5" style="138" customWidth="1"/>
    <col min="12328" max="12328" width="5.25" style="138" customWidth="1"/>
    <col min="12329" max="12329" width="6.375" style="138" customWidth="1"/>
    <col min="12330" max="12330" width="10.125" style="138" customWidth="1"/>
    <col min="12331" max="12331" width="7.5" style="138" customWidth="1"/>
    <col min="12332" max="12332" width="6.125" style="138" customWidth="1"/>
    <col min="12333" max="12333" width="8.625" style="138" customWidth="1"/>
    <col min="12334" max="12334" width="5.75" style="138" customWidth="1"/>
    <col min="12335" max="12335" width="9.375" style="138" customWidth="1"/>
    <col min="12336" max="12336" width="6.125" style="138" customWidth="1"/>
    <col min="12337" max="12337" width="9.125" style="138" customWidth="1"/>
    <col min="12338" max="12338" width="5" style="138" customWidth="1"/>
    <col min="12339" max="12339" width="5.125" style="138" customWidth="1"/>
    <col min="12340" max="12340" width="3.125" style="138" customWidth="1"/>
    <col min="12341" max="12341" width="5" style="138" customWidth="1"/>
    <col min="12342" max="12342" width="10.75" style="138" bestFit="1" customWidth="1"/>
    <col min="12343" max="12343" width="9.625" style="138"/>
    <col min="12344" max="12344" width="5.875" style="138" customWidth="1"/>
    <col min="12345" max="12544" width="9.625" style="138"/>
    <col min="12545" max="12545" width="6.625" style="138" customWidth="1"/>
    <col min="12546" max="12546" width="7.875" style="138" customWidth="1"/>
    <col min="12547" max="12547" width="5.375" style="138" customWidth="1"/>
    <col min="12548" max="12548" width="5.75" style="138" customWidth="1"/>
    <col min="12549" max="12549" width="6.75" style="138" customWidth="1"/>
    <col min="12550" max="12550" width="7.5" style="138" customWidth="1"/>
    <col min="12551" max="12551" width="7.625" style="138" customWidth="1"/>
    <col min="12552" max="12552" width="7.875" style="138" customWidth="1"/>
    <col min="12553" max="12553" width="7.625" style="138" customWidth="1"/>
    <col min="12554" max="12554" width="8.125" style="138" customWidth="1"/>
    <col min="12555" max="12555" width="7.75" style="138" customWidth="1"/>
    <col min="12556" max="12557" width="8.125" style="138" customWidth="1"/>
    <col min="12558" max="12558" width="7.75" style="138" customWidth="1"/>
    <col min="12559" max="12561" width="8.25" style="138" bestFit="1" customWidth="1"/>
    <col min="12562" max="12562" width="6.75" style="138" customWidth="1"/>
    <col min="12563" max="12565" width="8.25" style="138" bestFit="1" customWidth="1"/>
    <col min="12566" max="12566" width="6.875" style="138" customWidth="1"/>
    <col min="12567" max="12567" width="5.625" style="138" customWidth="1"/>
    <col min="12568" max="12568" width="6.375" style="138" customWidth="1"/>
    <col min="12569" max="12569" width="5.75" style="138" customWidth="1"/>
    <col min="12570" max="12570" width="9.125" style="138" customWidth="1"/>
    <col min="12571" max="12571" width="6" style="138" customWidth="1"/>
    <col min="12572" max="12572" width="7.5" style="138" customWidth="1"/>
    <col min="12573" max="12582" width="6.625" style="138" customWidth="1"/>
    <col min="12583" max="12583" width="6.5" style="138" customWidth="1"/>
    <col min="12584" max="12584" width="5.25" style="138" customWidth="1"/>
    <col min="12585" max="12585" width="6.375" style="138" customWidth="1"/>
    <col min="12586" max="12586" width="10.125" style="138" customWidth="1"/>
    <col min="12587" max="12587" width="7.5" style="138" customWidth="1"/>
    <col min="12588" max="12588" width="6.125" style="138" customWidth="1"/>
    <col min="12589" max="12589" width="8.625" style="138" customWidth="1"/>
    <col min="12590" max="12590" width="5.75" style="138" customWidth="1"/>
    <col min="12591" max="12591" width="9.375" style="138" customWidth="1"/>
    <col min="12592" max="12592" width="6.125" style="138" customWidth="1"/>
    <col min="12593" max="12593" width="9.125" style="138" customWidth="1"/>
    <col min="12594" max="12594" width="5" style="138" customWidth="1"/>
    <col min="12595" max="12595" width="5.125" style="138" customWidth="1"/>
    <col min="12596" max="12596" width="3.125" style="138" customWidth="1"/>
    <col min="12597" max="12597" width="5" style="138" customWidth="1"/>
    <col min="12598" max="12598" width="10.75" style="138" bestFit="1" customWidth="1"/>
    <col min="12599" max="12599" width="9.625" style="138"/>
    <col min="12600" max="12600" width="5.875" style="138" customWidth="1"/>
    <col min="12601" max="12800" width="9.625" style="138"/>
    <col min="12801" max="12801" width="6.625" style="138" customWidth="1"/>
    <col min="12802" max="12802" width="7.875" style="138" customWidth="1"/>
    <col min="12803" max="12803" width="5.375" style="138" customWidth="1"/>
    <col min="12804" max="12804" width="5.75" style="138" customWidth="1"/>
    <col min="12805" max="12805" width="6.75" style="138" customWidth="1"/>
    <col min="12806" max="12806" width="7.5" style="138" customWidth="1"/>
    <col min="12807" max="12807" width="7.625" style="138" customWidth="1"/>
    <col min="12808" max="12808" width="7.875" style="138" customWidth="1"/>
    <col min="12809" max="12809" width="7.625" style="138" customWidth="1"/>
    <col min="12810" max="12810" width="8.125" style="138" customWidth="1"/>
    <col min="12811" max="12811" width="7.75" style="138" customWidth="1"/>
    <col min="12812" max="12813" width="8.125" style="138" customWidth="1"/>
    <col min="12814" max="12814" width="7.75" style="138" customWidth="1"/>
    <col min="12815" max="12817" width="8.25" style="138" bestFit="1" customWidth="1"/>
    <col min="12818" max="12818" width="6.75" style="138" customWidth="1"/>
    <col min="12819" max="12821" width="8.25" style="138" bestFit="1" customWidth="1"/>
    <col min="12822" max="12822" width="6.875" style="138" customWidth="1"/>
    <col min="12823" max="12823" width="5.625" style="138" customWidth="1"/>
    <col min="12824" max="12824" width="6.375" style="138" customWidth="1"/>
    <col min="12825" max="12825" width="5.75" style="138" customWidth="1"/>
    <col min="12826" max="12826" width="9.125" style="138" customWidth="1"/>
    <col min="12827" max="12827" width="6" style="138" customWidth="1"/>
    <col min="12828" max="12828" width="7.5" style="138" customWidth="1"/>
    <col min="12829" max="12838" width="6.625" style="138" customWidth="1"/>
    <col min="12839" max="12839" width="6.5" style="138" customWidth="1"/>
    <col min="12840" max="12840" width="5.25" style="138" customWidth="1"/>
    <col min="12841" max="12841" width="6.375" style="138" customWidth="1"/>
    <col min="12842" max="12842" width="10.125" style="138" customWidth="1"/>
    <col min="12843" max="12843" width="7.5" style="138" customWidth="1"/>
    <col min="12844" max="12844" width="6.125" style="138" customWidth="1"/>
    <col min="12845" max="12845" width="8.625" style="138" customWidth="1"/>
    <col min="12846" max="12846" width="5.75" style="138" customWidth="1"/>
    <col min="12847" max="12847" width="9.375" style="138" customWidth="1"/>
    <col min="12848" max="12848" width="6.125" style="138" customWidth="1"/>
    <col min="12849" max="12849" width="9.125" style="138" customWidth="1"/>
    <col min="12850" max="12850" width="5" style="138" customWidth="1"/>
    <col min="12851" max="12851" width="5.125" style="138" customWidth="1"/>
    <col min="12852" max="12852" width="3.125" style="138" customWidth="1"/>
    <col min="12853" max="12853" width="5" style="138" customWidth="1"/>
    <col min="12854" max="12854" width="10.75" style="138" bestFit="1" customWidth="1"/>
    <col min="12855" max="12855" width="9.625" style="138"/>
    <col min="12856" max="12856" width="5.875" style="138" customWidth="1"/>
    <col min="12857" max="13056" width="9.625" style="138"/>
    <col min="13057" max="13057" width="6.625" style="138" customWidth="1"/>
    <col min="13058" max="13058" width="7.875" style="138" customWidth="1"/>
    <col min="13059" max="13059" width="5.375" style="138" customWidth="1"/>
    <col min="13060" max="13060" width="5.75" style="138" customWidth="1"/>
    <col min="13061" max="13061" width="6.75" style="138" customWidth="1"/>
    <col min="13062" max="13062" width="7.5" style="138" customWidth="1"/>
    <col min="13063" max="13063" width="7.625" style="138" customWidth="1"/>
    <col min="13064" max="13064" width="7.875" style="138" customWidth="1"/>
    <col min="13065" max="13065" width="7.625" style="138" customWidth="1"/>
    <col min="13066" max="13066" width="8.125" style="138" customWidth="1"/>
    <col min="13067" max="13067" width="7.75" style="138" customWidth="1"/>
    <col min="13068" max="13069" width="8.125" style="138" customWidth="1"/>
    <col min="13070" max="13070" width="7.75" style="138" customWidth="1"/>
    <col min="13071" max="13073" width="8.25" style="138" bestFit="1" customWidth="1"/>
    <col min="13074" max="13074" width="6.75" style="138" customWidth="1"/>
    <col min="13075" max="13077" width="8.25" style="138" bestFit="1" customWidth="1"/>
    <col min="13078" max="13078" width="6.875" style="138" customWidth="1"/>
    <col min="13079" max="13079" width="5.625" style="138" customWidth="1"/>
    <col min="13080" max="13080" width="6.375" style="138" customWidth="1"/>
    <col min="13081" max="13081" width="5.75" style="138" customWidth="1"/>
    <col min="13082" max="13082" width="9.125" style="138" customWidth="1"/>
    <col min="13083" max="13083" width="6" style="138" customWidth="1"/>
    <col min="13084" max="13084" width="7.5" style="138" customWidth="1"/>
    <col min="13085" max="13094" width="6.625" style="138" customWidth="1"/>
    <col min="13095" max="13095" width="6.5" style="138" customWidth="1"/>
    <col min="13096" max="13096" width="5.25" style="138" customWidth="1"/>
    <col min="13097" max="13097" width="6.375" style="138" customWidth="1"/>
    <col min="13098" max="13098" width="10.125" style="138" customWidth="1"/>
    <col min="13099" max="13099" width="7.5" style="138" customWidth="1"/>
    <col min="13100" max="13100" width="6.125" style="138" customWidth="1"/>
    <col min="13101" max="13101" width="8.625" style="138" customWidth="1"/>
    <col min="13102" max="13102" width="5.75" style="138" customWidth="1"/>
    <col min="13103" max="13103" width="9.375" style="138" customWidth="1"/>
    <col min="13104" max="13104" width="6.125" style="138" customWidth="1"/>
    <col min="13105" max="13105" width="9.125" style="138" customWidth="1"/>
    <col min="13106" max="13106" width="5" style="138" customWidth="1"/>
    <col min="13107" max="13107" width="5.125" style="138" customWidth="1"/>
    <col min="13108" max="13108" width="3.125" style="138" customWidth="1"/>
    <col min="13109" max="13109" width="5" style="138" customWidth="1"/>
    <col min="13110" max="13110" width="10.75" style="138" bestFit="1" customWidth="1"/>
    <col min="13111" max="13111" width="9.625" style="138"/>
    <col min="13112" max="13112" width="5.875" style="138" customWidth="1"/>
    <col min="13113" max="13312" width="9.625" style="138"/>
    <col min="13313" max="13313" width="6.625" style="138" customWidth="1"/>
    <col min="13314" max="13314" width="7.875" style="138" customWidth="1"/>
    <col min="13315" max="13315" width="5.375" style="138" customWidth="1"/>
    <col min="13316" max="13316" width="5.75" style="138" customWidth="1"/>
    <col min="13317" max="13317" width="6.75" style="138" customWidth="1"/>
    <col min="13318" max="13318" width="7.5" style="138" customWidth="1"/>
    <col min="13319" max="13319" width="7.625" style="138" customWidth="1"/>
    <col min="13320" max="13320" width="7.875" style="138" customWidth="1"/>
    <col min="13321" max="13321" width="7.625" style="138" customWidth="1"/>
    <col min="13322" max="13322" width="8.125" style="138" customWidth="1"/>
    <col min="13323" max="13323" width="7.75" style="138" customWidth="1"/>
    <col min="13324" max="13325" width="8.125" style="138" customWidth="1"/>
    <col min="13326" max="13326" width="7.75" style="138" customWidth="1"/>
    <col min="13327" max="13329" width="8.25" style="138" bestFit="1" customWidth="1"/>
    <col min="13330" max="13330" width="6.75" style="138" customWidth="1"/>
    <col min="13331" max="13333" width="8.25" style="138" bestFit="1" customWidth="1"/>
    <col min="13334" max="13334" width="6.875" style="138" customWidth="1"/>
    <col min="13335" max="13335" width="5.625" style="138" customWidth="1"/>
    <col min="13336" max="13336" width="6.375" style="138" customWidth="1"/>
    <col min="13337" max="13337" width="5.75" style="138" customWidth="1"/>
    <col min="13338" max="13338" width="9.125" style="138" customWidth="1"/>
    <col min="13339" max="13339" width="6" style="138" customWidth="1"/>
    <col min="13340" max="13340" width="7.5" style="138" customWidth="1"/>
    <col min="13341" max="13350" width="6.625" style="138" customWidth="1"/>
    <col min="13351" max="13351" width="6.5" style="138" customWidth="1"/>
    <col min="13352" max="13352" width="5.25" style="138" customWidth="1"/>
    <col min="13353" max="13353" width="6.375" style="138" customWidth="1"/>
    <col min="13354" max="13354" width="10.125" style="138" customWidth="1"/>
    <col min="13355" max="13355" width="7.5" style="138" customWidth="1"/>
    <col min="13356" max="13356" width="6.125" style="138" customWidth="1"/>
    <col min="13357" max="13357" width="8.625" style="138" customWidth="1"/>
    <col min="13358" max="13358" width="5.75" style="138" customWidth="1"/>
    <col min="13359" max="13359" width="9.375" style="138" customWidth="1"/>
    <col min="13360" max="13360" width="6.125" style="138" customWidth="1"/>
    <col min="13361" max="13361" width="9.125" style="138" customWidth="1"/>
    <col min="13362" max="13362" width="5" style="138" customWidth="1"/>
    <col min="13363" max="13363" width="5.125" style="138" customWidth="1"/>
    <col min="13364" max="13364" width="3.125" style="138" customWidth="1"/>
    <col min="13365" max="13365" width="5" style="138" customWidth="1"/>
    <col min="13366" max="13366" width="10.75" style="138" bestFit="1" customWidth="1"/>
    <col min="13367" max="13367" width="9.625" style="138"/>
    <col min="13368" max="13368" width="5.875" style="138" customWidth="1"/>
    <col min="13369" max="13568" width="9.625" style="138"/>
    <col min="13569" max="13569" width="6.625" style="138" customWidth="1"/>
    <col min="13570" max="13570" width="7.875" style="138" customWidth="1"/>
    <col min="13571" max="13571" width="5.375" style="138" customWidth="1"/>
    <col min="13572" max="13572" width="5.75" style="138" customWidth="1"/>
    <col min="13573" max="13573" width="6.75" style="138" customWidth="1"/>
    <col min="13574" max="13574" width="7.5" style="138" customWidth="1"/>
    <col min="13575" max="13575" width="7.625" style="138" customWidth="1"/>
    <col min="13576" max="13576" width="7.875" style="138" customWidth="1"/>
    <col min="13577" max="13577" width="7.625" style="138" customWidth="1"/>
    <col min="13578" max="13578" width="8.125" style="138" customWidth="1"/>
    <col min="13579" max="13579" width="7.75" style="138" customWidth="1"/>
    <col min="13580" max="13581" width="8.125" style="138" customWidth="1"/>
    <col min="13582" max="13582" width="7.75" style="138" customWidth="1"/>
    <col min="13583" max="13585" width="8.25" style="138" bestFit="1" customWidth="1"/>
    <col min="13586" max="13586" width="6.75" style="138" customWidth="1"/>
    <col min="13587" max="13589" width="8.25" style="138" bestFit="1" customWidth="1"/>
    <col min="13590" max="13590" width="6.875" style="138" customWidth="1"/>
    <col min="13591" max="13591" width="5.625" style="138" customWidth="1"/>
    <col min="13592" max="13592" width="6.375" style="138" customWidth="1"/>
    <col min="13593" max="13593" width="5.75" style="138" customWidth="1"/>
    <col min="13594" max="13594" width="9.125" style="138" customWidth="1"/>
    <col min="13595" max="13595" width="6" style="138" customWidth="1"/>
    <col min="13596" max="13596" width="7.5" style="138" customWidth="1"/>
    <col min="13597" max="13606" width="6.625" style="138" customWidth="1"/>
    <col min="13607" max="13607" width="6.5" style="138" customWidth="1"/>
    <col min="13608" max="13608" width="5.25" style="138" customWidth="1"/>
    <col min="13609" max="13609" width="6.375" style="138" customWidth="1"/>
    <col min="13610" max="13610" width="10.125" style="138" customWidth="1"/>
    <col min="13611" max="13611" width="7.5" style="138" customWidth="1"/>
    <col min="13612" max="13612" width="6.125" style="138" customWidth="1"/>
    <col min="13613" max="13613" width="8.625" style="138" customWidth="1"/>
    <col min="13614" max="13614" width="5.75" style="138" customWidth="1"/>
    <col min="13615" max="13615" width="9.375" style="138" customWidth="1"/>
    <col min="13616" max="13616" width="6.125" style="138" customWidth="1"/>
    <col min="13617" max="13617" width="9.125" style="138" customWidth="1"/>
    <col min="13618" max="13618" width="5" style="138" customWidth="1"/>
    <col min="13619" max="13619" width="5.125" style="138" customWidth="1"/>
    <col min="13620" max="13620" width="3.125" style="138" customWidth="1"/>
    <col min="13621" max="13621" width="5" style="138" customWidth="1"/>
    <col min="13622" max="13622" width="10.75" style="138" bestFit="1" customWidth="1"/>
    <col min="13623" max="13623" width="9.625" style="138"/>
    <col min="13624" max="13624" width="5.875" style="138" customWidth="1"/>
    <col min="13625" max="13824" width="9.625" style="138"/>
    <col min="13825" max="13825" width="6.625" style="138" customWidth="1"/>
    <col min="13826" max="13826" width="7.875" style="138" customWidth="1"/>
    <col min="13827" max="13827" width="5.375" style="138" customWidth="1"/>
    <col min="13828" max="13828" width="5.75" style="138" customWidth="1"/>
    <col min="13829" max="13829" width="6.75" style="138" customWidth="1"/>
    <col min="13830" max="13830" width="7.5" style="138" customWidth="1"/>
    <col min="13831" max="13831" width="7.625" style="138" customWidth="1"/>
    <col min="13832" max="13832" width="7.875" style="138" customWidth="1"/>
    <col min="13833" max="13833" width="7.625" style="138" customWidth="1"/>
    <col min="13834" max="13834" width="8.125" style="138" customWidth="1"/>
    <col min="13835" max="13835" width="7.75" style="138" customWidth="1"/>
    <col min="13836" max="13837" width="8.125" style="138" customWidth="1"/>
    <col min="13838" max="13838" width="7.75" style="138" customWidth="1"/>
    <col min="13839" max="13841" width="8.25" style="138" bestFit="1" customWidth="1"/>
    <col min="13842" max="13842" width="6.75" style="138" customWidth="1"/>
    <col min="13843" max="13845" width="8.25" style="138" bestFit="1" customWidth="1"/>
    <col min="13846" max="13846" width="6.875" style="138" customWidth="1"/>
    <col min="13847" max="13847" width="5.625" style="138" customWidth="1"/>
    <col min="13848" max="13848" width="6.375" style="138" customWidth="1"/>
    <col min="13849" max="13849" width="5.75" style="138" customWidth="1"/>
    <col min="13850" max="13850" width="9.125" style="138" customWidth="1"/>
    <col min="13851" max="13851" width="6" style="138" customWidth="1"/>
    <col min="13852" max="13852" width="7.5" style="138" customWidth="1"/>
    <col min="13853" max="13862" width="6.625" style="138" customWidth="1"/>
    <col min="13863" max="13863" width="6.5" style="138" customWidth="1"/>
    <col min="13864" max="13864" width="5.25" style="138" customWidth="1"/>
    <col min="13865" max="13865" width="6.375" style="138" customWidth="1"/>
    <col min="13866" max="13866" width="10.125" style="138" customWidth="1"/>
    <col min="13867" max="13867" width="7.5" style="138" customWidth="1"/>
    <col min="13868" max="13868" width="6.125" style="138" customWidth="1"/>
    <col min="13869" max="13869" width="8.625" style="138" customWidth="1"/>
    <col min="13870" max="13870" width="5.75" style="138" customWidth="1"/>
    <col min="13871" max="13871" width="9.375" style="138" customWidth="1"/>
    <col min="13872" max="13872" width="6.125" style="138" customWidth="1"/>
    <col min="13873" max="13873" width="9.125" style="138" customWidth="1"/>
    <col min="13874" max="13874" width="5" style="138" customWidth="1"/>
    <col min="13875" max="13875" width="5.125" style="138" customWidth="1"/>
    <col min="13876" max="13876" width="3.125" style="138" customWidth="1"/>
    <col min="13877" max="13877" width="5" style="138" customWidth="1"/>
    <col min="13878" max="13878" width="10.75" style="138" bestFit="1" customWidth="1"/>
    <col min="13879" max="13879" width="9.625" style="138"/>
    <col min="13880" max="13880" width="5.875" style="138" customWidth="1"/>
    <col min="13881" max="14080" width="9.625" style="138"/>
    <col min="14081" max="14081" width="6.625" style="138" customWidth="1"/>
    <col min="14082" max="14082" width="7.875" style="138" customWidth="1"/>
    <col min="14083" max="14083" width="5.375" style="138" customWidth="1"/>
    <col min="14084" max="14084" width="5.75" style="138" customWidth="1"/>
    <col min="14085" max="14085" width="6.75" style="138" customWidth="1"/>
    <col min="14086" max="14086" width="7.5" style="138" customWidth="1"/>
    <col min="14087" max="14087" width="7.625" style="138" customWidth="1"/>
    <col min="14088" max="14088" width="7.875" style="138" customWidth="1"/>
    <col min="14089" max="14089" width="7.625" style="138" customWidth="1"/>
    <col min="14090" max="14090" width="8.125" style="138" customWidth="1"/>
    <col min="14091" max="14091" width="7.75" style="138" customWidth="1"/>
    <col min="14092" max="14093" width="8.125" style="138" customWidth="1"/>
    <col min="14094" max="14094" width="7.75" style="138" customWidth="1"/>
    <col min="14095" max="14097" width="8.25" style="138" bestFit="1" customWidth="1"/>
    <col min="14098" max="14098" width="6.75" style="138" customWidth="1"/>
    <col min="14099" max="14101" width="8.25" style="138" bestFit="1" customWidth="1"/>
    <col min="14102" max="14102" width="6.875" style="138" customWidth="1"/>
    <col min="14103" max="14103" width="5.625" style="138" customWidth="1"/>
    <col min="14104" max="14104" width="6.375" style="138" customWidth="1"/>
    <col min="14105" max="14105" width="5.75" style="138" customWidth="1"/>
    <col min="14106" max="14106" width="9.125" style="138" customWidth="1"/>
    <col min="14107" max="14107" width="6" style="138" customWidth="1"/>
    <col min="14108" max="14108" width="7.5" style="138" customWidth="1"/>
    <col min="14109" max="14118" width="6.625" style="138" customWidth="1"/>
    <col min="14119" max="14119" width="6.5" style="138" customWidth="1"/>
    <col min="14120" max="14120" width="5.25" style="138" customWidth="1"/>
    <col min="14121" max="14121" width="6.375" style="138" customWidth="1"/>
    <col min="14122" max="14122" width="10.125" style="138" customWidth="1"/>
    <col min="14123" max="14123" width="7.5" style="138" customWidth="1"/>
    <col min="14124" max="14124" width="6.125" style="138" customWidth="1"/>
    <col min="14125" max="14125" width="8.625" style="138" customWidth="1"/>
    <col min="14126" max="14126" width="5.75" style="138" customWidth="1"/>
    <col min="14127" max="14127" width="9.375" style="138" customWidth="1"/>
    <col min="14128" max="14128" width="6.125" style="138" customWidth="1"/>
    <col min="14129" max="14129" width="9.125" style="138" customWidth="1"/>
    <col min="14130" max="14130" width="5" style="138" customWidth="1"/>
    <col min="14131" max="14131" width="5.125" style="138" customWidth="1"/>
    <col min="14132" max="14132" width="3.125" style="138" customWidth="1"/>
    <col min="14133" max="14133" width="5" style="138" customWidth="1"/>
    <col min="14134" max="14134" width="10.75" style="138" bestFit="1" customWidth="1"/>
    <col min="14135" max="14135" width="9.625" style="138"/>
    <col min="14136" max="14136" width="5.875" style="138" customWidth="1"/>
    <col min="14137" max="14336" width="9.625" style="138"/>
    <col min="14337" max="14337" width="6.625" style="138" customWidth="1"/>
    <col min="14338" max="14338" width="7.875" style="138" customWidth="1"/>
    <col min="14339" max="14339" width="5.375" style="138" customWidth="1"/>
    <col min="14340" max="14340" width="5.75" style="138" customWidth="1"/>
    <col min="14341" max="14341" width="6.75" style="138" customWidth="1"/>
    <col min="14342" max="14342" width="7.5" style="138" customWidth="1"/>
    <col min="14343" max="14343" width="7.625" style="138" customWidth="1"/>
    <col min="14344" max="14344" width="7.875" style="138" customWidth="1"/>
    <col min="14345" max="14345" width="7.625" style="138" customWidth="1"/>
    <col min="14346" max="14346" width="8.125" style="138" customWidth="1"/>
    <col min="14347" max="14347" width="7.75" style="138" customWidth="1"/>
    <col min="14348" max="14349" width="8.125" style="138" customWidth="1"/>
    <col min="14350" max="14350" width="7.75" style="138" customWidth="1"/>
    <col min="14351" max="14353" width="8.25" style="138" bestFit="1" customWidth="1"/>
    <col min="14354" max="14354" width="6.75" style="138" customWidth="1"/>
    <col min="14355" max="14357" width="8.25" style="138" bestFit="1" customWidth="1"/>
    <col min="14358" max="14358" width="6.875" style="138" customWidth="1"/>
    <col min="14359" max="14359" width="5.625" style="138" customWidth="1"/>
    <col min="14360" max="14360" width="6.375" style="138" customWidth="1"/>
    <col min="14361" max="14361" width="5.75" style="138" customWidth="1"/>
    <col min="14362" max="14362" width="9.125" style="138" customWidth="1"/>
    <col min="14363" max="14363" width="6" style="138" customWidth="1"/>
    <col min="14364" max="14364" width="7.5" style="138" customWidth="1"/>
    <col min="14365" max="14374" width="6.625" style="138" customWidth="1"/>
    <col min="14375" max="14375" width="6.5" style="138" customWidth="1"/>
    <col min="14376" max="14376" width="5.25" style="138" customWidth="1"/>
    <col min="14377" max="14377" width="6.375" style="138" customWidth="1"/>
    <col min="14378" max="14378" width="10.125" style="138" customWidth="1"/>
    <col min="14379" max="14379" width="7.5" style="138" customWidth="1"/>
    <col min="14380" max="14380" width="6.125" style="138" customWidth="1"/>
    <col min="14381" max="14381" width="8.625" style="138" customWidth="1"/>
    <col min="14382" max="14382" width="5.75" style="138" customWidth="1"/>
    <col min="14383" max="14383" width="9.375" style="138" customWidth="1"/>
    <col min="14384" max="14384" width="6.125" style="138" customWidth="1"/>
    <col min="14385" max="14385" width="9.125" style="138" customWidth="1"/>
    <col min="14386" max="14386" width="5" style="138" customWidth="1"/>
    <col min="14387" max="14387" width="5.125" style="138" customWidth="1"/>
    <col min="14388" max="14388" width="3.125" style="138" customWidth="1"/>
    <col min="14389" max="14389" width="5" style="138" customWidth="1"/>
    <col min="14390" max="14390" width="10.75" style="138" bestFit="1" customWidth="1"/>
    <col min="14391" max="14391" width="9.625" style="138"/>
    <col min="14392" max="14392" width="5.875" style="138" customWidth="1"/>
    <col min="14393" max="14592" width="9.625" style="138"/>
    <col min="14593" max="14593" width="6.625" style="138" customWidth="1"/>
    <col min="14594" max="14594" width="7.875" style="138" customWidth="1"/>
    <col min="14595" max="14595" width="5.375" style="138" customWidth="1"/>
    <col min="14596" max="14596" width="5.75" style="138" customWidth="1"/>
    <col min="14597" max="14597" width="6.75" style="138" customWidth="1"/>
    <col min="14598" max="14598" width="7.5" style="138" customWidth="1"/>
    <col min="14599" max="14599" width="7.625" style="138" customWidth="1"/>
    <col min="14600" max="14600" width="7.875" style="138" customWidth="1"/>
    <col min="14601" max="14601" width="7.625" style="138" customWidth="1"/>
    <col min="14602" max="14602" width="8.125" style="138" customWidth="1"/>
    <col min="14603" max="14603" width="7.75" style="138" customWidth="1"/>
    <col min="14604" max="14605" width="8.125" style="138" customWidth="1"/>
    <col min="14606" max="14606" width="7.75" style="138" customWidth="1"/>
    <col min="14607" max="14609" width="8.25" style="138" bestFit="1" customWidth="1"/>
    <col min="14610" max="14610" width="6.75" style="138" customWidth="1"/>
    <col min="14611" max="14613" width="8.25" style="138" bestFit="1" customWidth="1"/>
    <col min="14614" max="14614" width="6.875" style="138" customWidth="1"/>
    <col min="14615" max="14615" width="5.625" style="138" customWidth="1"/>
    <col min="14616" max="14616" width="6.375" style="138" customWidth="1"/>
    <col min="14617" max="14617" width="5.75" style="138" customWidth="1"/>
    <col min="14618" max="14618" width="9.125" style="138" customWidth="1"/>
    <col min="14619" max="14619" width="6" style="138" customWidth="1"/>
    <col min="14620" max="14620" width="7.5" style="138" customWidth="1"/>
    <col min="14621" max="14630" width="6.625" style="138" customWidth="1"/>
    <col min="14631" max="14631" width="6.5" style="138" customWidth="1"/>
    <col min="14632" max="14632" width="5.25" style="138" customWidth="1"/>
    <col min="14633" max="14633" width="6.375" style="138" customWidth="1"/>
    <col min="14634" max="14634" width="10.125" style="138" customWidth="1"/>
    <col min="14635" max="14635" width="7.5" style="138" customWidth="1"/>
    <col min="14636" max="14636" width="6.125" style="138" customWidth="1"/>
    <col min="14637" max="14637" width="8.625" style="138" customWidth="1"/>
    <col min="14638" max="14638" width="5.75" style="138" customWidth="1"/>
    <col min="14639" max="14639" width="9.375" style="138" customWidth="1"/>
    <col min="14640" max="14640" width="6.125" style="138" customWidth="1"/>
    <col min="14641" max="14641" width="9.125" style="138" customWidth="1"/>
    <col min="14642" max="14642" width="5" style="138" customWidth="1"/>
    <col min="14643" max="14643" width="5.125" style="138" customWidth="1"/>
    <col min="14644" max="14644" width="3.125" style="138" customWidth="1"/>
    <col min="14645" max="14645" width="5" style="138" customWidth="1"/>
    <col min="14646" max="14646" width="10.75" style="138" bestFit="1" customWidth="1"/>
    <col min="14647" max="14647" width="9.625" style="138"/>
    <col min="14648" max="14648" width="5.875" style="138" customWidth="1"/>
    <col min="14649" max="14848" width="9.625" style="138"/>
    <col min="14849" max="14849" width="6.625" style="138" customWidth="1"/>
    <col min="14850" max="14850" width="7.875" style="138" customWidth="1"/>
    <col min="14851" max="14851" width="5.375" style="138" customWidth="1"/>
    <col min="14852" max="14852" width="5.75" style="138" customWidth="1"/>
    <col min="14853" max="14853" width="6.75" style="138" customWidth="1"/>
    <col min="14854" max="14854" width="7.5" style="138" customWidth="1"/>
    <col min="14855" max="14855" width="7.625" style="138" customWidth="1"/>
    <col min="14856" max="14856" width="7.875" style="138" customWidth="1"/>
    <col min="14857" max="14857" width="7.625" style="138" customWidth="1"/>
    <col min="14858" max="14858" width="8.125" style="138" customWidth="1"/>
    <col min="14859" max="14859" width="7.75" style="138" customWidth="1"/>
    <col min="14860" max="14861" width="8.125" style="138" customWidth="1"/>
    <col min="14862" max="14862" width="7.75" style="138" customWidth="1"/>
    <col min="14863" max="14865" width="8.25" style="138" bestFit="1" customWidth="1"/>
    <col min="14866" max="14866" width="6.75" style="138" customWidth="1"/>
    <col min="14867" max="14869" width="8.25" style="138" bestFit="1" customWidth="1"/>
    <col min="14870" max="14870" width="6.875" style="138" customWidth="1"/>
    <col min="14871" max="14871" width="5.625" style="138" customWidth="1"/>
    <col min="14872" max="14872" width="6.375" style="138" customWidth="1"/>
    <col min="14873" max="14873" width="5.75" style="138" customWidth="1"/>
    <col min="14874" max="14874" width="9.125" style="138" customWidth="1"/>
    <col min="14875" max="14875" width="6" style="138" customWidth="1"/>
    <col min="14876" max="14876" width="7.5" style="138" customWidth="1"/>
    <col min="14877" max="14886" width="6.625" style="138" customWidth="1"/>
    <col min="14887" max="14887" width="6.5" style="138" customWidth="1"/>
    <col min="14888" max="14888" width="5.25" style="138" customWidth="1"/>
    <col min="14889" max="14889" width="6.375" style="138" customWidth="1"/>
    <col min="14890" max="14890" width="10.125" style="138" customWidth="1"/>
    <col min="14891" max="14891" width="7.5" style="138" customWidth="1"/>
    <col min="14892" max="14892" width="6.125" style="138" customWidth="1"/>
    <col min="14893" max="14893" width="8.625" style="138" customWidth="1"/>
    <col min="14894" max="14894" width="5.75" style="138" customWidth="1"/>
    <col min="14895" max="14895" width="9.375" style="138" customWidth="1"/>
    <col min="14896" max="14896" width="6.125" style="138" customWidth="1"/>
    <col min="14897" max="14897" width="9.125" style="138" customWidth="1"/>
    <col min="14898" max="14898" width="5" style="138" customWidth="1"/>
    <col min="14899" max="14899" width="5.125" style="138" customWidth="1"/>
    <col min="14900" max="14900" width="3.125" style="138" customWidth="1"/>
    <col min="14901" max="14901" width="5" style="138" customWidth="1"/>
    <col min="14902" max="14902" width="10.75" style="138" bestFit="1" customWidth="1"/>
    <col min="14903" max="14903" width="9.625" style="138"/>
    <col min="14904" max="14904" width="5.875" style="138" customWidth="1"/>
    <col min="14905" max="15104" width="9.625" style="138"/>
    <col min="15105" max="15105" width="6.625" style="138" customWidth="1"/>
    <col min="15106" max="15106" width="7.875" style="138" customWidth="1"/>
    <col min="15107" max="15107" width="5.375" style="138" customWidth="1"/>
    <col min="15108" max="15108" width="5.75" style="138" customWidth="1"/>
    <col min="15109" max="15109" width="6.75" style="138" customWidth="1"/>
    <col min="15110" max="15110" width="7.5" style="138" customWidth="1"/>
    <col min="15111" max="15111" width="7.625" style="138" customWidth="1"/>
    <col min="15112" max="15112" width="7.875" style="138" customWidth="1"/>
    <col min="15113" max="15113" width="7.625" style="138" customWidth="1"/>
    <col min="15114" max="15114" width="8.125" style="138" customWidth="1"/>
    <col min="15115" max="15115" width="7.75" style="138" customWidth="1"/>
    <col min="15116" max="15117" width="8.125" style="138" customWidth="1"/>
    <col min="15118" max="15118" width="7.75" style="138" customWidth="1"/>
    <col min="15119" max="15121" width="8.25" style="138" bestFit="1" customWidth="1"/>
    <col min="15122" max="15122" width="6.75" style="138" customWidth="1"/>
    <col min="15123" max="15125" width="8.25" style="138" bestFit="1" customWidth="1"/>
    <col min="15126" max="15126" width="6.875" style="138" customWidth="1"/>
    <col min="15127" max="15127" width="5.625" style="138" customWidth="1"/>
    <col min="15128" max="15128" width="6.375" style="138" customWidth="1"/>
    <col min="15129" max="15129" width="5.75" style="138" customWidth="1"/>
    <col min="15130" max="15130" width="9.125" style="138" customWidth="1"/>
    <col min="15131" max="15131" width="6" style="138" customWidth="1"/>
    <col min="15132" max="15132" width="7.5" style="138" customWidth="1"/>
    <col min="15133" max="15142" width="6.625" style="138" customWidth="1"/>
    <col min="15143" max="15143" width="6.5" style="138" customWidth="1"/>
    <col min="15144" max="15144" width="5.25" style="138" customWidth="1"/>
    <col min="15145" max="15145" width="6.375" style="138" customWidth="1"/>
    <col min="15146" max="15146" width="10.125" style="138" customWidth="1"/>
    <col min="15147" max="15147" width="7.5" style="138" customWidth="1"/>
    <col min="15148" max="15148" width="6.125" style="138" customWidth="1"/>
    <col min="15149" max="15149" width="8.625" style="138" customWidth="1"/>
    <col min="15150" max="15150" width="5.75" style="138" customWidth="1"/>
    <col min="15151" max="15151" width="9.375" style="138" customWidth="1"/>
    <col min="15152" max="15152" width="6.125" style="138" customWidth="1"/>
    <col min="15153" max="15153" width="9.125" style="138" customWidth="1"/>
    <col min="15154" max="15154" width="5" style="138" customWidth="1"/>
    <col min="15155" max="15155" width="5.125" style="138" customWidth="1"/>
    <col min="15156" max="15156" width="3.125" style="138" customWidth="1"/>
    <col min="15157" max="15157" width="5" style="138" customWidth="1"/>
    <col min="15158" max="15158" width="10.75" style="138" bestFit="1" customWidth="1"/>
    <col min="15159" max="15159" width="9.625" style="138"/>
    <col min="15160" max="15160" width="5.875" style="138" customWidth="1"/>
    <col min="15161" max="15360" width="9.625" style="138"/>
    <col min="15361" max="15361" width="6.625" style="138" customWidth="1"/>
    <col min="15362" max="15362" width="7.875" style="138" customWidth="1"/>
    <col min="15363" max="15363" width="5.375" style="138" customWidth="1"/>
    <col min="15364" max="15364" width="5.75" style="138" customWidth="1"/>
    <col min="15365" max="15365" width="6.75" style="138" customWidth="1"/>
    <col min="15366" max="15366" width="7.5" style="138" customWidth="1"/>
    <col min="15367" max="15367" width="7.625" style="138" customWidth="1"/>
    <col min="15368" max="15368" width="7.875" style="138" customWidth="1"/>
    <col min="15369" max="15369" width="7.625" style="138" customWidth="1"/>
    <col min="15370" max="15370" width="8.125" style="138" customWidth="1"/>
    <col min="15371" max="15371" width="7.75" style="138" customWidth="1"/>
    <col min="15372" max="15373" width="8.125" style="138" customWidth="1"/>
    <col min="15374" max="15374" width="7.75" style="138" customWidth="1"/>
    <col min="15375" max="15377" width="8.25" style="138" bestFit="1" customWidth="1"/>
    <col min="15378" max="15378" width="6.75" style="138" customWidth="1"/>
    <col min="15379" max="15381" width="8.25" style="138" bestFit="1" customWidth="1"/>
    <col min="15382" max="15382" width="6.875" style="138" customWidth="1"/>
    <col min="15383" max="15383" width="5.625" style="138" customWidth="1"/>
    <col min="15384" max="15384" width="6.375" style="138" customWidth="1"/>
    <col min="15385" max="15385" width="5.75" style="138" customWidth="1"/>
    <col min="15386" max="15386" width="9.125" style="138" customWidth="1"/>
    <col min="15387" max="15387" width="6" style="138" customWidth="1"/>
    <col min="15388" max="15388" width="7.5" style="138" customWidth="1"/>
    <col min="15389" max="15398" width="6.625" style="138" customWidth="1"/>
    <col min="15399" max="15399" width="6.5" style="138" customWidth="1"/>
    <col min="15400" max="15400" width="5.25" style="138" customWidth="1"/>
    <col min="15401" max="15401" width="6.375" style="138" customWidth="1"/>
    <col min="15402" max="15402" width="10.125" style="138" customWidth="1"/>
    <col min="15403" max="15403" width="7.5" style="138" customWidth="1"/>
    <col min="15404" max="15404" width="6.125" style="138" customWidth="1"/>
    <col min="15405" max="15405" width="8.625" style="138" customWidth="1"/>
    <col min="15406" max="15406" width="5.75" style="138" customWidth="1"/>
    <col min="15407" max="15407" width="9.375" style="138" customWidth="1"/>
    <col min="15408" max="15408" width="6.125" style="138" customWidth="1"/>
    <col min="15409" max="15409" width="9.125" style="138" customWidth="1"/>
    <col min="15410" max="15410" width="5" style="138" customWidth="1"/>
    <col min="15411" max="15411" width="5.125" style="138" customWidth="1"/>
    <col min="15412" max="15412" width="3.125" style="138" customWidth="1"/>
    <col min="15413" max="15413" width="5" style="138" customWidth="1"/>
    <col min="15414" max="15414" width="10.75" style="138" bestFit="1" customWidth="1"/>
    <col min="15415" max="15415" width="9.625" style="138"/>
    <col min="15416" max="15416" width="5.875" style="138" customWidth="1"/>
    <col min="15417" max="15616" width="9.625" style="138"/>
    <col min="15617" max="15617" width="6.625" style="138" customWidth="1"/>
    <col min="15618" max="15618" width="7.875" style="138" customWidth="1"/>
    <col min="15619" max="15619" width="5.375" style="138" customWidth="1"/>
    <col min="15620" max="15620" width="5.75" style="138" customWidth="1"/>
    <col min="15621" max="15621" width="6.75" style="138" customWidth="1"/>
    <col min="15622" max="15622" width="7.5" style="138" customWidth="1"/>
    <col min="15623" max="15623" width="7.625" style="138" customWidth="1"/>
    <col min="15624" max="15624" width="7.875" style="138" customWidth="1"/>
    <col min="15625" max="15625" width="7.625" style="138" customWidth="1"/>
    <col min="15626" max="15626" width="8.125" style="138" customWidth="1"/>
    <col min="15627" max="15627" width="7.75" style="138" customWidth="1"/>
    <col min="15628" max="15629" width="8.125" style="138" customWidth="1"/>
    <col min="15630" max="15630" width="7.75" style="138" customWidth="1"/>
    <col min="15631" max="15633" width="8.25" style="138" bestFit="1" customWidth="1"/>
    <col min="15634" max="15634" width="6.75" style="138" customWidth="1"/>
    <col min="15635" max="15637" width="8.25" style="138" bestFit="1" customWidth="1"/>
    <col min="15638" max="15638" width="6.875" style="138" customWidth="1"/>
    <col min="15639" max="15639" width="5.625" style="138" customWidth="1"/>
    <col min="15640" max="15640" width="6.375" style="138" customWidth="1"/>
    <col min="15641" max="15641" width="5.75" style="138" customWidth="1"/>
    <col min="15642" max="15642" width="9.125" style="138" customWidth="1"/>
    <col min="15643" max="15643" width="6" style="138" customWidth="1"/>
    <col min="15644" max="15644" width="7.5" style="138" customWidth="1"/>
    <col min="15645" max="15654" width="6.625" style="138" customWidth="1"/>
    <col min="15655" max="15655" width="6.5" style="138" customWidth="1"/>
    <col min="15656" max="15656" width="5.25" style="138" customWidth="1"/>
    <col min="15657" max="15657" width="6.375" style="138" customWidth="1"/>
    <col min="15658" max="15658" width="10.125" style="138" customWidth="1"/>
    <col min="15659" max="15659" width="7.5" style="138" customWidth="1"/>
    <col min="15660" max="15660" width="6.125" style="138" customWidth="1"/>
    <col min="15661" max="15661" width="8.625" style="138" customWidth="1"/>
    <col min="15662" max="15662" width="5.75" style="138" customWidth="1"/>
    <col min="15663" max="15663" width="9.375" style="138" customWidth="1"/>
    <col min="15664" max="15664" width="6.125" style="138" customWidth="1"/>
    <col min="15665" max="15665" width="9.125" style="138" customWidth="1"/>
    <col min="15666" max="15666" width="5" style="138" customWidth="1"/>
    <col min="15667" max="15667" width="5.125" style="138" customWidth="1"/>
    <col min="15668" max="15668" width="3.125" style="138" customWidth="1"/>
    <col min="15669" max="15669" width="5" style="138" customWidth="1"/>
    <col min="15670" max="15670" width="10.75" style="138" bestFit="1" customWidth="1"/>
    <col min="15671" max="15671" width="9.625" style="138"/>
    <col min="15672" max="15672" width="5.875" style="138" customWidth="1"/>
    <col min="15673" max="15872" width="9.625" style="138"/>
    <col min="15873" max="15873" width="6.625" style="138" customWidth="1"/>
    <col min="15874" max="15874" width="7.875" style="138" customWidth="1"/>
    <col min="15875" max="15875" width="5.375" style="138" customWidth="1"/>
    <col min="15876" max="15876" width="5.75" style="138" customWidth="1"/>
    <col min="15877" max="15877" width="6.75" style="138" customWidth="1"/>
    <col min="15878" max="15878" width="7.5" style="138" customWidth="1"/>
    <col min="15879" max="15879" width="7.625" style="138" customWidth="1"/>
    <col min="15880" max="15880" width="7.875" style="138" customWidth="1"/>
    <col min="15881" max="15881" width="7.625" style="138" customWidth="1"/>
    <col min="15882" max="15882" width="8.125" style="138" customWidth="1"/>
    <col min="15883" max="15883" width="7.75" style="138" customWidth="1"/>
    <col min="15884" max="15885" width="8.125" style="138" customWidth="1"/>
    <col min="15886" max="15886" width="7.75" style="138" customWidth="1"/>
    <col min="15887" max="15889" width="8.25" style="138" bestFit="1" customWidth="1"/>
    <col min="15890" max="15890" width="6.75" style="138" customWidth="1"/>
    <col min="15891" max="15893" width="8.25" style="138" bestFit="1" customWidth="1"/>
    <col min="15894" max="15894" width="6.875" style="138" customWidth="1"/>
    <col min="15895" max="15895" width="5.625" style="138" customWidth="1"/>
    <col min="15896" max="15896" width="6.375" style="138" customWidth="1"/>
    <col min="15897" max="15897" width="5.75" style="138" customWidth="1"/>
    <col min="15898" max="15898" width="9.125" style="138" customWidth="1"/>
    <col min="15899" max="15899" width="6" style="138" customWidth="1"/>
    <col min="15900" max="15900" width="7.5" style="138" customWidth="1"/>
    <col min="15901" max="15910" width="6.625" style="138" customWidth="1"/>
    <col min="15911" max="15911" width="6.5" style="138" customWidth="1"/>
    <col min="15912" max="15912" width="5.25" style="138" customWidth="1"/>
    <col min="15913" max="15913" width="6.375" style="138" customWidth="1"/>
    <col min="15914" max="15914" width="10.125" style="138" customWidth="1"/>
    <col min="15915" max="15915" width="7.5" style="138" customWidth="1"/>
    <col min="15916" max="15916" width="6.125" style="138" customWidth="1"/>
    <col min="15917" max="15917" width="8.625" style="138" customWidth="1"/>
    <col min="15918" max="15918" width="5.75" style="138" customWidth="1"/>
    <col min="15919" max="15919" width="9.375" style="138" customWidth="1"/>
    <col min="15920" max="15920" width="6.125" style="138" customWidth="1"/>
    <col min="15921" max="15921" width="9.125" style="138" customWidth="1"/>
    <col min="15922" max="15922" width="5" style="138" customWidth="1"/>
    <col min="15923" max="15923" width="5.125" style="138" customWidth="1"/>
    <col min="15924" max="15924" width="3.125" style="138" customWidth="1"/>
    <col min="15925" max="15925" width="5" style="138" customWidth="1"/>
    <col min="15926" max="15926" width="10.75" style="138" bestFit="1" customWidth="1"/>
    <col min="15927" max="15927" width="9.625" style="138"/>
    <col min="15928" max="15928" width="5.875" style="138" customWidth="1"/>
    <col min="15929" max="16128" width="9.625" style="138"/>
    <col min="16129" max="16129" width="6.625" style="138" customWidth="1"/>
    <col min="16130" max="16130" width="7.875" style="138" customWidth="1"/>
    <col min="16131" max="16131" width="5.375" style="138" customWidth="1"/>
    <col min="16132" max="16132" width="5.75" style="138" customWidth="1"/>
    <col min="16133" max="16133" width="6.75" style="138" customWidth="1"/>
    <col min="16134" max="16134" width="7.5" style="138" customWidth="1"/>
    <col min="16135" max="16135" width="7.625" style="138" customWidth="1"/>
    <col min="16136" max="16136" width="7.875" style="138" customWidth="1"/>
    <col min="16137" max="16137" width="7.625" style="138" customWidth="1"/>
    <col min="16138" max="16138" width="8.125" style="138" customWidth="1"/>
    <col min="16139" max="16139" width="7.75" style="138" customWidth="1"/>
    <col min="16140" max="16141" width="8.125" style="138" customWidth="1"/>
    <col min="16142" max="16142" width="7.75" style="138" customWidth="1"/>
    <col min="16143" max="16145" width="8.25" style="138" bestFit="1" customWidth="1"/>
    <col min="16146" max="16146" width="6.75" style="138" customWidth="1"/>
    <col min="16147" max="16149" width="8.25" style="138" bestFit="1" customWidth="1"/>
    <col min="16150" max="16150" width="6.875" style="138" customWidth="1"/>
    <col min="16151" max="16151" width="5.625" style="138" customWidth="1"/>
    <col min="16152" max="16152" width="6.375" style="138" customWidth="1"/>
    <col min="16153" max="16153" width="5.75" style="138" customWidth="1"/>
    <col min="16154" max="16154" width="9.125" style="138" customWidth="1"/>
    <col min="16155" max="16155" width="6" style="138" customWidth="1"/>
    <col min="16156" max="16156" width="7.5" style="138" customWidth="1"/>
    <col min="16157" max="16166" width="6.625" style="138" customWidth="1"/>
    <col min="16167" max="16167" width="6.5" style="138" customWidth="1"/>
    <col min="16168" max="16168" width="5.25" style="138" customWidth="1"/>
    <col min="16169" max="16169" width="6.375" style="138" customWidth="1"/>
    <col min="16170" max="16170" width="10.125" style="138" customWidth="1"/>
    <col min="16171" max="16171" width="7.5" style="138" customWidth="1"/>
    <col min="16172" max="16172" width="6.125" style="138" customWidth="1"/>
    <col min="16173" max="16173" width="8.625" style="138" customWidth="1"/>
    <col min="16174" max="16174" width="5.75" style="138" customWidth="1"/>
    <col min="16175" max="16175" width="9.375" style="138" customWidth="1"/>
    <col min="16176" max="16176" width="6.125" style="138" customWidth="1"/>
    <col min="16177" max="16177" width="9.125" style="138" customWidth="1"/>
    <col min="16178" max="16178" width="5" style="138" customWidth="1"/>
    <col min="16179" max="16179" width="5.125" style="138" customWidth="1"/>
    <col min="16180" max="16180" width="3.125" style="138" customWidth="1"/>
    <col min="16181" max="16181" width="5" style="138" customWidth="1"/>
    <col min="16182" max="16182" width="10.75" style="138" bestFit="1" customWidth="1"/>
    <col min="16183" max="16183" width="9.625" style="138"/>
    <col min="16184" max="16184" width="5.875" style="138" customWidth="1"/>
    <col min="16185" max="16384" width="9.625" style="138"/>
  </cols>
  <sheetData>
    <row r="1" spans="1:56" x14ac:dyDescent="0.2">
      <c r="A1" s="306" t="s">
        <v>0</v>
      </c>
      <c r="B1" s="306"/>
      <c r="C1" s="306"/>
      <c r="D1" s="306"/>
      <c r="E1" s="306"/>
      <c r="F1" s="306"/>
      <c r="G1" s="306"/>
      <c r="H1" s="306"/>
      <c r="I1" s="306"/>
      <c r="J1" s="306"/>
      <c r="K1" s="306"/>
      <c r="L1" s="306"/>
      <c r="M1" s="306"/>
      <c r="N1" s="306"/>
      <c r="O1" s="306"/>
      <c r="P1" s="306"/>
      <c r="Q1" s="306"/>
      <c r="R1" s="306"/>
      <c r="S1" s="306"/>
      <c r="T1" s="306"/>
      <c r="U1" s="306"/>
      <c r="V1" s="306"/>
      <c r="W1" s="306"/>
      <c r="X1" s="306"/>
      <c r="Y1" s="306"/>
      <c r="Z1" s="306"/>
      <c r="AA1" s="306"/>
      <c r="AB1" s="306"/>
      <c r="AC1" s="306"/>
      <c r="AD1" s="306"/>
      <c r="AE1" s="306"/>
      <c r="AF1" s="306"/>
      <c r="AG1" s="306"/>
      <c r="AH1" s="306"/>
      <c r="AI1" s="306"/>
      <c r="AJ1" s="306"/>
      <c r="AK1" s="306"/>
      <c r="AL1" s="306"/>
      <c r="AM1" s="306"/>
      <c r="AN1" s="306"/>
      <c r="AO1" s="306"/>
      <c r="AP1" s="306"/>
      <c r="AQ1" s="306"/>
      <c r="AR1" s="306"/>
      <c r="AS1" s="306"/>
      <c r="AT1" s="306"/>
      <c r="AU1" s="306"/>
      <c r="AV1" s="306"/>
      <c r="AW1" s="306"/>
      <c r="AX1" s="306"/>
      <c r="AY1" s="306"/>
      <c r="AZ1" s="306"/>
      <c r="BA1" s="306"/>
    </row>
    <row r="2" spans="1:56" x14ac:dyDescent="0.2">
      <c r="A2" s="306" t="s">
        <v>1</v>
      </c>
      <c r="B2" s="306"/>
      <c r="C2" s="306"/>
      <c r="D2" s="306"/>
      <c r="E2" s="306"/>
      <c r="F2" s="306"/>
      <c r="G2" s="306"/>
      <c r="H2" s="306"/>
      <c r="I2" s="306"/>
      <c r="J2" s="306"/>
      <c r="K2" s="306"/>
      <c r="L2" s="306"/>
      <c r="M2" s="306"/>
      <c r="N2" s="306"/>
      <c r="O2" s="306"/>
      <c r="P2" s="306"/>
      <c r="Q2" s="306"/>
      <c r="R2" s="306"/>
      <c r="S2" s="306"/>
      <c r="T2" s="306"/>
      <c r="U2" s="306"/>
      <c r="V2" s="306"/>
      <c r="W2" s="306"/>
      <c r="X2" s="306"/>
      <c r="Y2" s="306"/>
      <c r="Z2" s="306"/>
      <c r="AA2" s="306"/>
      <c r="AB2" s="306"/>
      <c r="AC2" s="306"/>
      <c r="AD2" s="306"/>
      <c r="AE2" s="306"/>
      <c r="AF2" s="306"/>
      <c r="AG2" s="306"/>
      <c r="AH2" s="306"/>
      <c r="AI2" s="306"/>
      <c r="AJ2" s="306"/>
      <c r="AK2" s="306"/>
      <c r="AL2" s="306"/>
      <c r="AM2" s="306"/>
      <c r="AN2" s="306"/>
      <c r="AO2" s="306"/>
      <c r="AP2" s="306"/>
      <c r="AQ2" s="306"/>
      <c r="AR2" s="306"/>
      <c r="AS2" s="306"/>
      <c r="AT2" s="306"/>
      <c r="AU2" s="306"/>
      <c r="AV2" s="306"/>
      <c r="AW2" s="306"/>
      <c r="AX2" s="306"/>
      <c r="AY2" s="306"/>
      <c r="AZ2" s="306"/>
      <c r="BA2" s="306"/>
    </row>
    <row r="3" spans="1:56" x14ac:dyDescent="0.2">
      <c r="A3" s="306" t="s">
        <v>2</v>
      </c>
      <c r="B3" s="306"/>
      <c r="C3" s="306"/>
      <c r="D3" s="306"/>
      <c r="E3" s="306"/>
      <c r="F3" s="306"/>
      <c r="G3" s="306"/>
      <c r="H3" s="306"/>
      <c r="I3" s="306"/>
      <c r="J3" s="306"/>
      <c r="K3" s="306"/>
      <c r="L3" s="306"/>
      <c r="M3" s="306"/>
      <c r="N3" s="306"/>
      <c r="O3" s="306"/>
      <c r="P3" s="306"/>
      <c r="Q3" s="306"/>
      <c r="R3" s="306"/>
      <c r="S3" s="306"/>
      <c r="T3" s="306"/>
      <c r="U3" s="306"/>
      <c r="V3" s="306"/>
      <c r="W3" s="306"/>
      <c r="X3" s="306"/>
      <c r="Y3" s="306"/>
      <c r="Z3" s="306"/>
      <c r="AA3" s="306"/>
      <c r="AB3" s="306"/>
      <c r="AC3" s="306"/>
      <c r="AD3" s="306"/>
      <c r="AE3" s="306"/>
      <c r="AF3" s="306"/>
      <c r="AG3" s="306"/>
      <c r="AH3" s="306"/>
      <c r="AI3" s="306"/>
      <c r="AJ3" s="306"/>
      <c r="AK3" s="306"/>
      <c r="AL3" s="306"/>
      <c r="AM3" s="306"/>
      <c r="AN3" s="306"/>
      <c r="AO3" s="306"/>
      <c r="AP3" s="306"/>
      <c r="AQ3" s="306"/>
      <c r="AR3" s="306"/>
      <c r="AS3" s="306"/>
      <c r="AT3" s="306"/>
      <c r="AU3" s="306"/>
      <c r="AV3" s="306"/>
      <c r="AW3" s="306"/>
      <c r="AX3" s="306"/>
      <c r="AY3" s="306"/>
      <c r="AZ3" s="306"/>
      <c r="BA3" s="306"/>
    </row>
    <row r="4" spans="1:56" x14ac:dyDescent="0.2">
      <c r="A4" s="307" t="s">
        <v>3</v>
      </c>
      <c r="B4" s="307"/>
      <c r="C4" s="307"/>
      <c r="D4" s="307"/>
      <c r="E4" s="307"/>
      <c r="F4" s="307"/>
      <c r="G4" s="307"/>
      <c r="H4" s="307"/>
      <c r="I4" s="307"/>
      <c r="J4" s="307"/>
      <c r="K4" s="307"/>
      <c r="L4" s="307"/>
      <c r="M4" s="307"/>
      <c r="N4" s="307"/>
      <c r="O4" s="307"/>
      <c r="P4" s="307"/>
      <c r="Q4" s="307"/>
      <c r="R4" s="307"/>
      <c r="S4" s="307"/>
      <c r="T4" s="307"/>
      <c r="U4" s="307"/>
      <c r="V4" s="307"/>
      <c r="W4" s="307"/>
      <c r="X4" s="307"/>
      <c r="Y4" s="307"/>
      <c r="Z4" s="307"/>
      <c r="AA4" s="307"/>
      <c r="AB4" s="307"/>
      <c r="AC4" s="307"/>
      <c r="AD4" s="307"/>
      <c r="AE4" s="307"/>
      <c r="AF4" s="307"/>
      <c r="AG4" s="307"/>
      <c r="AH4" s="307"/>
      <c r="AI4" s="307"/>
      <c r="AJ4" s="307"/>
      <c r="AK4" s="307"/>
      <c r="AL4" s="307"/>
      <c r="AM4" s="307"/>
      <c r="AN4" s="307"/>
      <c r="AO4" s="307"/>
      <c r="AP4" s="307"/>
      <c r="AQ4" s="307"/>
      <c r="AR4" s="307"/>
      <c r="AS4" s="307"/>
      <c r="AT4" s="307"/>
      <c r="AU4" s="307"/>
      <c r="AV4" s="307"/>
      <c r="AW4" s="307"/>
      <c r="AX4" s="307"/>
      <c r="AY4" s="307"/>
      <c r="AZ4" s="307"/>
      <c r="BA4" s="307"/>
    </row>
    <row r="5" spans="1:56" x14ac:dyDescent="0.2">
      <c r="A5" s="22" t="s">
        <v>115</v>
      </c>
      <c r="B5" s="23">
        <v>2010</v>
      </c>
      <c r="C5" s="24"/>
      <c r="D5" s="308" t="s">
        <v>79</v>
      </c>
      <c r="E5" s="309"/>
      <c r="F5" s="309"/>
      <c r="G5" s="309"/>
      <c r="H5" s="309"/>
      <c r="I5" s="310"/>
      <c r="J5" s="24"/>
      <c r="K5" s="24"/>
      <c r="L5" s="24"/>
      <c r="M5" s="24"/>
      <c r="N5" s="24"/>
      <c r="O5" s="24"/>
      <c r="P5" s="24"/>
      <c r="Q5" s="24"/>
      <c r="R5" s="24"/>
      <c r="S5" s="24"/>
      <c r="T5" s="24"/>
      <c r="U5" s="24"/>
      <c r="V5" s="25"/>
      <c r="W5" s="25"/>
      <c r="X5" s="25"/>
      <c r="Y5" s="25"/>
      <c r="Z5" s="26"/>
      <c r="AA5" s="25"/>
      <c r="AB5" s="25"/>
      <c r="AC5" s="311" t="s">
        <v>49</v>
      </c>
      <c r="AD5" s="311"/>
      <c r="AE5" s="311"/>
      <c r="AF5" s="311"/>
      <c r="AG5" s="311"/>
      <c r="AH5" s="311"/>
      <c r="AI5" s="311"/>
      <c r="AJ5" s="311"/>
      <c r="AK5" s="311"/>
      <c r="AL5" s="311"/>
      <c r="AM5" s="171"/>
      <c r="AN5" s="171"/>
      <c r="AO5" s="171"/>
      <c r="AP5" s="102"/>
      <c r="AQ5" s="172"/>
      <c r="AR5" s="173"/>
      <c r="AS5" s="102"/>
      <c r="AT5" s="101" t="s">
        <v>72</v>
      </c>
      <c r="AU5" s="101"/>
      <c r="AV5" s="101"/>
      <c r="AW5" s="101"/>
      <c r="AX5" s="90"/>
      <c r="AY5" s="91"/>
      <c r="AZ5" s="92"/>
      <c r="BA5" s="92"/>
      <c r="BB5" s="101" t="s">
        <v>38</v>
      </c>
      <c r="BC5" s="101"/>
      <c r="BD5" s="102"/>
    </row>
    <row r="6" spans="1:56" x14ac:dyDescent="0.2">
      <c r="A6" s="25"/>
      <c r="B6" s="27" t="s">
        <v>4</v>
      </c>
      <c r="C6" s="27"/>
      <c r="D6" s="27"/>
      <c r="E6" s="27"/>
      <c r="F6" s="27"/>
      <c r="G6" s="27"/>
      <c r="H6" s="27" t="s">
        <v>5</v>
      </c>
      <c r="I6" s="27"/>
      <c r="J6" s="27"/>
      <c r="K6" s="28"/>
      <c r="L6" s="27" t="s">
        <v>6</v>
      </c>
      <c r="M6" s="27"/>
      <c r="N6" s="27"/>
      <c r="O6" s="27" t="s">
        <v>7</v>
      </c>
      <c r="P6" s="27"/>
      <c r="Q6" s="27"/>
      <c r="R6" s="27"/>
      <c r="S6" s="27" t="s">
        <v>8</v>
      </c>
      <c r="T6" s="27"/>
      <c r="U6" s="27"/>
      <c r="V6" s="27"/>
      <c r="W6" s="25"/>
      <c r="X6" s="25"/>
      <c r="Y6" s="25"/>
      <c r="Z6" s="25"/>
      <c r="AA6" s="25"/>
      <c r="AB6" s="25"/>
      <c r="AC6" s="312" t="s">
        <v>58</v>
      </c>
      <c r="AD6" s="312"/>
      <c r="AE6" s="312"/>
      <c r="AF6" s="312"/>
      <c r="AG6" s="313"/>
      <c r="AH6" s="312"/>
      <c r="AI6" s="312"/>
      <c r="AJ6" s="312"/>
      <c r="AK6" s="312"/>
      <c r="AL6" s="85"/>
      <c r="AM6" s="100" t="s">
        <v>62</v>
      </c>
      <c r="AN6" s="101"/>
      <c r="AO6" s="101"/>
      <c r="AP6" s="102"/>
      <c r="AQ6" s="93" t="s">
        <v>67</v>
      </c>
      <c r="AR6" s="109" t="s">
        <v>68</v>
      </c>
      <c r="AS6" s="102"/>
      <c r="AT6" s="101"/>
      <c r="AU6" s="101"/>
      <c r="AV6" s="102"/>
      <c r="AW6" s="94" t="s">
        <v>73</v>
      </c>
      <c r="AX6" s="95"/>
      <c r="AY6" s="96"/>
      <c r="AZ6" s="96"/>
      <c r="BA6" s="97"/>
      <c r="BB6" s="103"/>
      <c r="BC6" s="104"/>
      <c r="BD6" s="105"/>
    </row>
    <row r="7" spans="1:56" x14ac:dyDescent="0.2">
      <c r="A7" s="29" t="s">
        <v>34</v>
      </c>
      <c r="B7" s="29" t="s">
        <v>9</v>
      </c>
      <c r="C7" s="29" t="s">
        <v>10</v>
      </c>
      <c r="D7" s="29" t="s">
        <v>11</v>
      </c>
      <c r="E7" s="29" t="s">
        <v>12</v>
      </c>
      <c r="F7" s="30" t="s">
        <v>13</v>
      </c>
      <c r="G7" s="29" t="s">
        <v>33</v>
      </c>
      <c r="H7" s="29" t="s">
        <v>14</v>
      </c>
      <c r="I7" s="29" t="s">
        <v>15</v>
      </c>
      <c r="J7" s="29" t="s">
        <v>16</v>
      </c>
      <c r="K7" s="29" t="s">
        <v>17</v>
      </c>
      <c r="L7" s="31" t="s">
        <v>18</v>
      </c>
      <c r="M7" s="31" t="s">
        <v>19</v>
      </c>
      <c r="N7" s="31" t="s">
        <v>20</v>
      </c>
      <c r="O7" s="29" t="s">
        <v>21</v>
      </c>
      <c r="P7" s="29" t="s">
        <v>22</v>
      </c>
      <c r="Q7" s="29" t="s">
        <v>23</v>
      </c>
      <c r="R7" s="29" t="s">
        <v>12</v>
      </c>
      <c r="S7" s="29" t="s">
        <v>24</v>
      </c>
      <c r="T7" s="29" t="s">
        <v>22</v>
      </c>
      <c r="U7" s="29" t="s">
        <v>23</v>
      </c>
      <c r="V7" s="29" t="s">
        <v>12</v>
      </c>
      <c r="W7" s="29" t="s">
        <v>25</v>
      </c>
      <c r="X7" s="29" t="s">
        <v>26</v>
      </c>
      <c r="Y7" s="29" t="s">
        <v>27</v>
      </c>
      <c r="Z7" s="29" t="s">
        <v>28</v>
      </c>
      <c r="AA7" s="29" t="s">
        <v>29</v>
      </c>
      <c r="AB7" s="29" t="s">
        <v>30</v>
      </c>
      <c r="AC7" s="32" t="s">
        <v>50</v>
      </c>
      <c r="AD7" s="32" t="s">
        <v>37</v>
      </c>
      <c r="AE7" s="74" t="s">
        <v>51</v>
      </c>
      <c r="AF7" s="32" t="s">
        <v>52</v>
      </c>
      <c r="AG7" s="79" t="s">
        <v>53</v>
      </c>
      <c r="AH7" s="80" t="s">
        <v>57</v>
      </c>
      <c r="AI7" s="77"/>
      <c r="AJ7" s="77" t="s">
        <v>59</v>
      </c>
      <c r="AK7" s="77" t="s">
        <v>60</v>
      </c>
      <c r="AL7" s="77" t="s">
        <v>61</v>
      </c>
      <c r="AM7" s="106" t="s">
        <v>63</v>
      </c>
      <c r="AN7" s="106" t="s">
        <v>64</v>
      </c>
      <c r="AO7" s="106" t="s">
        <v>65</v>
      </c>
      <c r="AP7" s="106" t="s">
        <v>66</v>
      </c>
      <c r="AQ7" s="106" t="s">
        <v>69</v>
      </c>
      <c r="AR7" s="106" t="s">
        <v>70</v>
      </c>
      <c r="AS7" s="106" t="s">
        <v>71</v>
      </c>
      <c r="AT7" s="98" t="s">
        <v>54</v>
      </c>
      <c r="AU7" s="98" t="s">
        <v>55</v>
      </c>
      <c r="AV7" s="99" t="s">
        <v>56</v>
      </c>
      <c r="AW7" s="107" t="s">
        <v>75</v>
      </c>
      <c r="AX7" s="108" t="s">
        <v>74</v>
      </c>
      <c r="AY7" s="302" t="s">
        <v>41</v>
      </c>
      <c r="AZ7" s="303"/>
      <c r="BA7" s="302" t="s">
        <v>40</v>
      </c>
      <c r="BB7" s="303"/>
      <c r="BC7" s="302" t="s">
        <v>39</v>
      </c>
      <c r="BD7" s="303"/>
    </row>
    <row r="8" spans="1:56" x14ac:dyDescent="0.2">
      <c r="A8" s="33"/>
      <c r="B8" s="34"/>
      <c r="C8" s="34"/>
      <c r="D8" s="35"/>
      <c r="E8" s="175"/>
      <c r="F8" s="36"/>
      <c r="G8" s="35"/>
      <c r="H8" s="34"/>
      <c r="I8" s="35"/>
      <c r="J8" s="35"/>
      <c r="K8" s="35"/>
      <c r="L8" s="35"/>
      <c r="M8" s="35"/>
      <c r="N8" s="34"/>
      <c r="O8" s="34"/>
      <c r="P8" s="34"/>
      <c r="Q8" s="35"/>
      <c r="R8" s="175"/>
      <c r="S8" s="35"/>
      <c r="T8" s="35"/>
      <c r="U8" s="35"/>
      <c r="V8" s="34"/>
      <c r="W8" s="35"/>
      <c r="X8" s="34"/>
      <c r="Y8" s="34"/>
      <c r="Z8" s="34"/>
      <c r="AA8" s="34"/>
      <c r="AB8" s="37"/>
      <c r="AC8" s="37"/>
      <c r="AD8" s="37"/>
      <c r="AE8" s="37"/>
      <c r="AF8" s="37"/>
      <c r="AG8" s="37"/>
      <c r="AH8" s="37"/>
      <c r="AI8" s="76" t="s">
        <v>76</v>
      </c>
      <c r="AJ8" s="37"/>
      <c r="AK8" s="37"/>
      <c r="AL8" s="37"/>
      <c r="AM8" s="38"/>
      <c r="AN8" s="37"/>
      <c r="AO8" s="37"/>
      <c r="AP8" s="37"/>
      <c r="AQ8" s="37"/>
      <c r="AR8" s="78"/>
      <c r="AS8" s="76"/>
      <c r="AT8" s="76"/>
      <c r="AU8" s="76"/>
      <c r="AV8" s="76"/>
      <c r="AW8" s="37"/>
      <c r="AX8" s="38"/>
      <c r="AY8" s="39" t="s">
        <v>43</v>
      </c>
      <c r="AZ8" s="39" t="s">
        <v>42</v>
      </c>
      <c r="BA8" s="40" t="s">
        <v>43</v>
      </c>
      <c r="BB8" s="39" t="s">
        <v>42</v>
      </c>
      <c r="BC8" s="41" t="s">
        <v>42</v>
      </c>
      <c r="BD8" s="41"/>
    </row>
    <row r="9" spans="1:56" x14ac:dyDescent="0.2">
      <c r="A9" s="174">
        <v>1</v>
      </c>
      <c r="B9" s="141">
        <v>24.6</v>
      </c>
      <c r="C9" s="141">
        <v>29.2</v>
      </c>
      <c r="D9" s="141">
        <v>21</v>
      </c>
      <c r="E9" s="175">
        <f>C9-D9</f>
        <v>8.1999999999999993</v>
      </c>
      <c r="F9" s="141">
        <v>20.5</v>
      </c>
      <c r="G9" s="141">
        <v>18.7</v>
      </c>
      <c r="H9" s="141">
        <v>18.100000000000001</v>
      </c>
      <c r="I9" s="141">
        <v>19.899999999999999</v>
      </c>
      <c r="J9" s="141">
        <v>16.5</v>
      </c>
      <c r="K9" s="141">
        <v>16</v>
      </c>
      <c r="L9" s="176">
        <v>60</v>
      </c>
      <c r="M9" s="176">
        <v>75</v>
      </c>
      <c r="N9" s="176">
        <v>41</v>
      </c>
      <c r="O9" s="141">
        <v>863</v>
      </c>
      <c r="P9" s="141">
        <v>864.5</v>
      </c>
      <c r="Q9" s="141">
        <v>860.3</v>
      </c>
      <c r="R9" s="175">
        <f t="shared" ref="R9:R39" si="0">P9-Q9</f>
        <v>4.2000000000000455</v>
      </c>
      <c r="S9" s="141">
        <v>1007</v>
      </c>
      <c r="T9" s="141">
        <v>1009.8</v>
      </c>
      <c r="U9" s="141">
        <v>1003.5</v>
      </c>
      <c r="V9" s="175">
        <f t="shared" ref="V9:V39" si="1">T9-U9</f>
        <v>6.2999999999999545</v>
      </c>
      <c r="W9" s="176">
        <v>7</v>
      </c>
      <c r="X9" s="176">
        <v>10</v>
      </c>
      <c r="Y9" s="176">
        <v>2</v>
      </c>
      <c r="Z9" s="141">
        <v>2</v>
      </c>
      <c r="AA9" s="141">
        <v>0</v>
      </c>
      <c r="AB9" s="120">
        <v>6.5</v>
      </c>
      <c r="AC9" s="120"/>
      <c r="AD9" s="120"/>
      <c r="AE9" s="120"/>
      <c r="AF9" s="120"/>
      <c r="AG9" s="120"/>
      <c r="AH9" s="120"/>
      <c r="AI9" s="120"/>
      <c r="AJ9" s="120"/>
      <c r="AK9" s="120"/>
      <c r="AL9" s="120"/>
      <c r="AM9" s="118"/>
      <c r="AN9" s="118"/>
      <c r="AO9" s="118"/>
      <c r="AP9" s="118"/>
      <c r="AQ9" s="118"/>
      <c r="AR9" s="118"/>
      <c r="AS9" s="118"/>
      <c r="AT9" s="118"/>
      <c r="AU9" s="118"/>
      <c r="AV9" s="118"/>
      <c r="AW9" s="118"/>
      <c r="AX9" s="118"/>
      <c r="AY9" s="46">
        <v>68</v>
      </c>
      <c r="AZ9" s="43">
        <v>3.4</v>
      </c>
      <c r="BA9" s="45">
        <v>90</v>
      </c>
      <c r="BB9" s="44">
        <v>10.6</v>
      </c>
      <c r="BC9" s="119">
        <v>3.4</v>
      </c>
      <c r="BD9" s="177"/>
    </row>
    <row r="10" spans="1:56" x14ac:dyDescent="0.2">
      <c r="A10" s="174">
        <f t="shared" ref="A10:A15" si="2">A9+1</f>
        <v>2</v>
      </c>
      <c r="B10" s="141">
        <v>23</v>
      </c>
      <c r="C10" s="141">
        <v>27.6</v>
      </c>
      <c r="D10" s="141">
        <v>20.2</v>
      </c>
      <c r="E10" s="175">
        <f>C10-D10</f>
        <v>7.4000000000000021</v>
      </c>
      <c r="F10" s="141">
        <v>20.8</v>
      </c>
      <c r="G10" s="141">
        <v>19.399999999999999</v>
      </c>
      <c r="H10" s="141">
        <v>20.3</v>
      </c>
      <c r="I10" s="141">
        <v>22</v>
      </c>
      <c r="J10" s="141">
        <v>18.7</v>
      </c>
      <c r="K10" s="141">
        <v>17.8</v>
      </c>
      <c r="L10" s="176">
        <v>75</v>
      </c>
      <c r="M10" s="176">
        <v>92</v>
      </c>
      <c r="N10" s="176">
        <v>51</v>
      </c>
      <c r="O10" s="141">
        <v>861</v>
      </c>
      <c r="P10" s="141">
        <v>862.8</v>
      </c>
      <c r="Q10" s="141">
        <v>857.9</v>
      </c>
      <c r="R10" s="175">
        <f t="shared" si="0"/>
        <v>4.8999999999999773</v>
      </c>
      <c r="S10" s="141">
        <v>1006.1</v>
      </c>
      <c r="T10" s="141">
        <v>1007.9</v>
      </c>
      <c r="U10" s="141">
        <v>1001.8</v>
      </c>
      <c r="V10" s="175">
        <f t="shared" si="1"/>
        <v>6.1000000000000227</v>
      </c>
      <c r="W10" s="176">
        <v>8</v>
      </c>
      <c r="X10" s="176">
        <v>10</v>
      </c>
      <c r="Y10" s="176">
        <v>2</v>
      </c>
      <c r="Z10" s="178">
        <v>0.8</v>
      </c>
      <c r="AA10" s="141">
        <v>0.8</v>
      </c>
      <c r="AB10" s="120">
        <v>5.82</v>
      </c>
      <c r="AC10" s="120" t="s">
        <v>80</v>
      </c>
      <c r="AD10" s="120"/>
      <c r="AE10" s="120"/>
      <c r="AF10" s="120"/>
      <c r="AG10" s="120"/>
      <c r="AH10" s="120"/>
      <c r="AI10" s="120"/>
      <c r="AJ10" s="120"/>
      <c r="AK10" s="120"/>
      <c r="AL10" s="120"/>
      <c r="AM10" s="118"/>
      <c r="AN10" s="118"/>
      <c r="AO10" s="118"/>
      <c r="AP10" s="118"/>
      <c r="AQ10" s="118"/>
      <c r="AR10" s="118"/>
      <c r="AS10" s="118"/>
      <c r="AT10" s="118"/>
      <c r="AU10" s="118"/>
      <c r="AV10" s="118"/>
      <c r="AW10" s="118"/>
      <c r="AX10" s="118"/>
      <c r="AY10" s="46">
        <v>68</v>
      </c>
      <c r="AZ10" s="43">
        <v>2.7</v>
      </c>
      <c r="BA10" s="45">
        <v>68</v>
      </c>
      <c r="BB10" s="44">
        <v>5.9</v>
      </c>
      <c r="BC10" s="119">
        <v>2.8</v>
      </c>
      <c r="BD10" s="177"/>
    </row>
    <row r="11" spans="1:56" x14ac:dyDescent="0.2">
      <c r="A11" s="174">
        <f t="shared" si="2"/>
        <v>3</v>
      </c>
      <c r="B11" s="141">
        <v>25.2</v>
      </c>
      <c r="C11" s="141">
        <v>30.1</v>
      </c>
      <c r="D11" s="141">
        <v>20</v>
      </c>
      <c r="E11" s="175">
        <f>C11-D11</f>
        <v>10.100000000000001</v>
      </c>
      <c r="F11" s="141">
        <v>19</v>
      </c>
      <c r="G11" s="141">
        <v>20.7</v>
      </c>
      <c r="H11" s="141">
        <v>21.9</v>
      </c>
      <c r="I11" s="141">
        <v>25.1</v>
      </c>
      <c r="J11" s="141">
        <v>20.3</v>
      </c>
      <c r="K11" s="141">
        <v>19</v>
      </c>
      <c r="L11" s="176">
        <v>70</v>
      </c>
      <c r="M11" s="176">
        <v>90</v>
      </c>
      <c r="N11" s="176">
        <v>48</v>
      </c>
      <c r="O11" s="141">
        <v>858.1</v>
      </c>
      <c r="P11" s="141">
        <v>859.5</v>
      </c>
      <c r="Q11" s="141">
        <v>856.3</v>
      </c>
      <c r="R11" s="175">
        <f t="shared" si="0"/>
        <v>3.2000000000000455</v>
      </c>
      <c r="S11" s="141">
        <v>1007.4</v>
      </c>
      <c r="T11" s="141">
        <v>1004.6</v>
      </c>
      <c r="U11" s="141">
        <v>999.2</v>
      </c>
      <c r="V11" s="175">
        <f t="shared" si="1"/>
        <v>5.3999999999999773</v>
      </c>
      <c r="W11" s="176">
        <v>4</v>
      </c>
      <c r="X11" s="176">
        <v>10</v>
      </c>
      <c r="Y11" s="176">
        <v>2</v>
      </c>
      <c r="Z11" s="178">
        <v>4.5</v>
      </c>
      <c r="AA11" s="141">
        <v>6.3</v>
      </c>
      <c r="AB11" s="120">
        <v>4.37</v>
      </c>
      <c r="AC11" s="120" t="s">
        <v>80</v>
      </c>
      <c r="AD11" s="120" t="s">
        <v>80</v>
      </c>
      <c r="AE11" s="120"/>
      <c r="AF11" s="120"/>
      <c r="AG11" s="120"/>
      <c r="AH11" s="120"/>
      <c r="AI11" s="120"/>
      <c r="AJ11" s="120"/>
      <c r="AK11" s="120"/>
      <c r="AL11" s="120"/>
      <c r="AM11" s="118"/>
      <c r="AN11" s="118"/>
      <c r="AO11" s="118"/>
      <c r="AP11" s="118"/>
      <c r="AQ11" s="118"/>
      <c r="AR11" s="118"/>
      <c r="AS11" s="118"/>
      <c r="AT11" s="118"/>
      <c r="AU11" s="118"/>
      <c r="AV11" s="118"/>
      <c r="AW11" s="118"/>
      <c r="AX11" s="118"/>
      <c r="AY11" s="46" t="s">
        <v>81</v>
      </c>
      <c r="AZ11" s="43">
        <v>1.9</v>
      </c>
      <c r="BA11" s="45">
        <v>338</v>
      </c>
      <c r="BB11" s="44">
        <v>12.9</v>
      </c>
      <c r="BC11" s="119">
        <v>1.8</v>
      </c>
      <c r="BD11" s="177"/>
    </row>
    <row r="12" spans="1:56" x14ac:dyDescent="0.2">
      <c r="A12" s="174">
        <f t="shared" si="2"/>
        <v>4</v>
      </c>
      <c r="B12" s="141">
        <v>28.5</v>
      </c>
      <c r="C12" s="141">
        <v>33.9</v>
      </c>
      <c r="D12" s="141">
        <v>20</v>
      </c>
      <c r="E12" s="175">
        <f>C12-D12</f>
        <v>13.899999999999999</v>
      </c>
      <c r="F12" s="141">
        <v>18</v>
      </c>
      <c r="G12" s="141">
        <v>19.3</v>
      </c>
      <c r="H12" s="141">
        <v>16.899999999999999</v>
      </c>
      <c r="I12" s="141">
        <v>20.8</v>
      </c>
      <c r="J12" s="141">
        <v>13.1</v>
      </c>
      <c r="K12" s="141">
        <v>14.7</v>
      </c>
      <c r="L12" s="176">
        <v>49</v>
      </c>
      <c r="M12" s="176">
        <v>80</v>
      </c>
      <c r="N12" s="176">
        <v>25</v>
      </c>
      <c r="O12" s="141">
        <v>858.8</v>
      </c>
      <c r="P12" s="141">
        <v>860.2</v>
      </c>
      <c r="Q12" s="141">
        <v>857</v>
      </c>
      <c r="R12" s="175">
        <f t="shared" si="0"/>
        <v>3.2000000000000455</v>
      </c>
      <c r="S12" s="141">
        <v>1002.1</v>
      </c>
      <c r="T12" s="141">
        <v>1005.9</v>
      </c>
      <c r="U12" s="141">
        <v>997.8</v>
      </c>
      <c r="V12" s="175">
        <f t="shared" si="1"/>
        <v>8.1000000000000227</v>
      </c>
      <c r="W12" s="176">
        <v>6</v>
      </c>
      <c r="X12" s="176">
        <v>10</v>
      </c>
      <c r="Y12" s="176">
        <v>2</v>
      </c>
      <c r="Z12" s="178">
        <v>7</v>
      </c>
      <c r="AA12" s="141">
        <v>0.4</v>
      </c>
      <c r="AB12" s="120">
        <v>6.13</v>
      </c>
      <c r="AC12" s="120" t="s">
        <v>80</v>
      </c>
      <c r="AD12" s="120"/>
      <c r="AE12" s="120"/>
      <c r="AF12" s="120"/>
      <c r="AG12" s="120"/>
      <c r="AH12" s="120"/>
      <c r="AI12" s="120"/>
      <c r="AJ12" s="120"/>
      <c r="AK12" s="120"/>
      <c r="AL12" s="120"/>
      <c r="AM12" s="17"/>
      <c r="AN12" s="118"/>
      <c r="AO12" s="118"/>
      <c r="AP12" s="118"/>
      <c r="AQ12" s="118"/>
      <c r="AR12" s="118"/>
      <c r="AS12" s="118"/>
      <c r="AT12" s="118"/>
      <c r="AU12" s="118"/>
      <c r="AV12" s="118"/>
      <c r="AW12" s="118"/>
      <c r="AX12" s="118"/>
      <c r="AY12" s="46">
        <v>270</v>
      </c>
      <c r="AZ12" s="43">
        <v>1.1000000000000001</v>
      </c>
      <c r="BA12" s="45">
        <v>68</v>
      </c>
      <c r="BB12" s="84">
        <v>6.2</v>
      </c>
      <c r="BC12" s="119">
        <v>1.8</v>
      </c>
      <c r="BD12" s="177"/>
    </row>
    <row r="13" spans="1:56" x14ac:dyDescent="0.2">
      <c r="A13" s="174">
        <f t="shared" si="2"/>
        <v>5</v>
      </c>
      <c r="B13" s="141">
        <v>28.9</v>
      </c>
      <c r="C13" s="141">
        <v>35</v>
      </c>
      <c r="D13" s="141">
        <v>18.399999999999999</v>
      </c>
      <c r="E13" s="175">
        <f t="shared" ref="E13:E39" si="3">C13-D13</f>
        <v>16.600000000000001</v>
      </c>
      <c r="F13" s="141">
        <v>17.8</v>
      </c>
      <c r="G13" s="141">
        <v>16.100000000000001</v>
      </c>
      <c r="H13" s="141">
        <v>11.4</v>
      </c>
      <c r="I13" s="141">
        <v>15.9</v>
      </c>
      <c r="J13" s="141">
        <v>8.6</v>
      </c>
      <c r="K13" s="141">
        <v>8.6</v>
      </c>
      <c r="L13" s="176">
        <v>33</v>
      </c>
      <c r="M13" s="176">
        <v>69</v>
      </c>
      <c r="N13" s="176">
        <v>14</v>
      </c>
      <c r="O13" s="141">
        <v>859.6</v>
      </c>
      <c r="P13" s="141">
        <v>861.4</v>
      </c>
      <c r="Q13" s="141">
        <v>856.7</v>
      </c>
      <c r="R13" s="175">
        <f t="shared" si="0"/>
        <v>4.6999999999999318</v>
      </c>
      <c r="S13" s="141">
        <v>1002.6</v>
      </c>
      <c r="T13" s="141">
        <v>1005.7</v>
      </c>
      <c r="U13" s="141">
        <v>997.2</v>
      </c>
      <c r="V13" s="175">
        <f t="shared" si="1"/>
        <v>8.5</v>
      </c>
      <c r="W13" s="176">
        <v>1</v>
      </c>
      <c r="X13" s="176">
        <v>10</v>
      </c>
      <c r="Y13" s="176">
        <v>2</v>
      </c>
      <c r="Z13" s="141">
        <v>12.4</v>
      </c>
      <c r="AA13" s="141">
        <v>0</v>
      </c>
      <c r="AB13" s="120">
        <v>10.86</v>
      </c>
      <c r="AC13" s="120"/>
      <c r="AD13" s="120"/>
      <c r="AE13" s="120"/>
      <c r="AF13" s="120"/>
      <c r="AG13" s="120"/>
      <c r="AH13" s="120"/>
      <c r="AI13" s="120"/>
      <c r="AJ13" s="120"/>
      <c r="AK13" s="120"/>
      <c r="AL13" s="120"/>
      <c r="AM13" s="118"/>
      <c r="AN13" s="118"/>
      <c r="AO13" s="118"/>
      <c r="AP13" s="118"/>
      <c r="AQ13" s="118"/>
      <c r="AR13" s="118"/>
      <c r="AS13" s="118"/>
      <c r="AT13" s="118"/>
      <c r="AU13" s="118"/>
      <c r="AV13" s="118"/>
      <c r="AW13" s="118"/>
      <c r="AX13" s="118"/>
      <c r="AY13" s="46">
        <v>23</v>
      </c>
      <c r="AZ13" s="43">
        <v>3.2</v>
      </c>
      <c r="BA13" s="45">
        <v>360</v>
      </c>
      <c r="BB13" s="44">
        <v>9</v>
      </c>
      <c r="BC13" s="119">
        <v>2.5</v>
      </c>
      <c r="BD13" s="177"/>
    </row>
    <row r="14" spans="1:56" x14ac:dyDescent="0.2">
      <c r="A14" s="174">
        <f t="shared" si="2"/>
        <v>6</v>
      </c>
      <c r="B14" s="141">
        <v>26.7</v>
      </c>
      <c r="C14" s="141">
        <v>33.4</v>
      </c>
      <c r="D14" s="141">
        <v>18.8</v>
      </c>
      <c r="E14" s="175">
        <f t="shared" si="3"/>
        <v>14.599999999999998</v>
      </c>
      <c r="F14" s="141">
        <v>17.2</v>
      </c>
      <c r="G14" s="141">
        <v>17.600000000000001</v>
      </c>
      <c r="H14" s="141">
        <v>15.1</v>
      </c>
      <c r="I14" s="141">
        <v>18.8</v>
      </c>
      <c r="J14" s="141">
        <v>12.8</v>
      </c>
      <c r="K14" s="141">
        <v>13.1</v>
      </c>
      <c r="L14" s="176">
        <v>46</v>
      </c>
      <c r="M14" s="176">
        <v>75</v>
      </c>
      <c r="N14" s="176">
        <v>28</v>
      </c>
      <c r="O14" s="141">
        <v>859.7</v>
      </c>
      <c r="P14" s="141">
        <v>861.1</v>
      </c>
      <c r="Q14" s="141">
        <v>856.9</v>
      </c>
      <c r="R14" s="175">
        <f t="shared" si="0"/>
        <v>4.2000000000000455</v>
      </c>
      <c r="S14" s="141">
        <v>1002.5</v>
      </c>
      <c r="T14" s="141">
        <v>1005.4</v>
      </c>
      <c r="U14" s="141">
        <v>998.1</v>
      </c>
      <c r="V14" s="175">
        <f t="shared" si="1"/>
        <v>7.2999999999999545</v>
      </c>
      <c r="W14" s="176">
        <v>2</v>
      </c>
      <c r="X14" s="176">
        <v>10</v>
      </c>
      <c r="Y14" s="176">
        <v>2</v>
      </c>
      <c r="Z14" s="178">
        <v>10.6</v>
      </c>
      <c r="AA14" s="141">
        <v>0</v>
      </c>
      <c r="AB14" s="120">
        <v>9.5399999999999991</v>
      </c>
      <c r="AC14" s="120"/>
      <c r="AD14" s="120"/>
      <c r="AE14" s="120"/>
      <c r="AF14" s="120"/>
      <c r="AG14" s="120"/>
      <c r="AH14" s="120"/>
      <c r="AI14" s="120"/>
      <c r="AJ14" s="120"/>
      <c r="AK14" s="120"/>
      <c r="AL14" s="120"/>
      <c r="AM14" s="118"/>
      <c r="AN14" s="118"/>
      <c r="AO14" s="118"/>
      <c r="AP14" s="118"/>
      <c r="AQ14" s="118"/>
      <c r="AR14" s="118"/>
      <c r="AS14" s="118"/>
      <c r="AT14" s="118"/>
      <c r="AU14" s="118"/>
      <c r="AV14" s="118"/>
      <c r="AW14" s="118"/>
      <c r="AX14" s="118"/>
      <c r="AY14" s="46">
        <v>68</v>
      </c>
      <c r="AZ14" s="43">
        <v>2.8</v>
      </c>
      <c r="BA14" s="45">
        <v>90</v>
      </c>
      <c r="BB14" s="44">
        <v>7.8</v>
      </c>
      <c r="BC14" s="119">
        <v>2.1</v>
      </c>
      <c r="BD14" s="182"/>
    </row>
    <row r="15" spans="1:56" x14ac:dyDescent="0.2">
      <c r="A15" s="174">
        <f t="shared" si="2"/>
        <v>7</v>
      </c>
      <c r="B15" s="141">
        <v>24.6</v>
      </c>
      <c r="C15" s="141">
        <v>29.8</v>
      </c>
      <c r="D15" s="141">
        <v>20.100000000000001</v>
      </c>
      <c r="E15" s="175">
        <f t="shared" si="3"/>
        <v>9.6999999999999993</v>
      </c>
      <c r="F15" s="141">
        <v>19</v>
      </c>
      <c r="G15" s="141">
        <v>18.7</v>
      </c>
      <c r="H15" s="141">
        <v>17.899999999999999</v>
      </c>
      <c r="I15" s="141">
        <v>19.399999999999999</v>
      </c>
      <c r="J15" s="141">
        <v>17.2</v>
      </c>
      <c r="K15" s="141">
        <v>15.9</v>
      </c>
      <c r="L15" s="176">
        <v>60</v>
      </c>
      <c r="M15" s="176">
        <v>76</v>
      </c>
      <c r="N15" s="176">
        <v>40</v>
      </c>
      <c r="O15" s="141">
        <v>860.9</v>
      </c>
      <c r="P15" s="141">
        <v>861.9</v>
      </c>
      <c r="Q15" s="141">
        <v>859.3</v>
      </c>
      <c r="R15" s="175">
        <f t="shared" si="0"/>
        <v>2.6000000000000227</v>
      </c>
      <c r="S15" s="141">
        <v>1004.8</v>
      </c>
      <c r="T15" s="141">
        <v>1007.1</v>
      </c>
      <c r="U15" s="141">
        <v>1002.3</v>
      </c>
      <c r="V15" s="175">
        <f t="shared" si="1"/>
        <v>4.8000000000000682</v>
      </c>
      <c r="W15" s="176">
        <v>5</v>
      </c>
      <c r="X15" s="176">
        <v>10</v>
      </c>
      <c r="Y15" s="176">
        <v>2</v>
      </c>
      <c r="Z15" s="141">
        <v>11.5</v>
      </c>
      <c r="AA15" s="141">
        <v>0</v>
      </c>
      <c r="AB15" s="120">
        <v>9.75</v>
      </c>
      <c r="AC15" s="120"/>
      <c r="AD15" s="120"/>
      <c r="AE15" s="120"/>
      <c r="AF15" s="120"/>
      <c r="AG15" s="120"/>
      <c r="AH15" s="120"/>
      <c r="AI15" s="120"/>
      <c r="AJ15" s="120"/>
      <c r="AK15" s="120"/>
      <c r="AL15" s="120"/>
      <c r="AM15" s="118"/>
      <c r="AN15" s="118"/>
      <c r="AO15" s="118"/>
      <c r="AP15" s="118"/>
      <c r="AQ15" s="118"/>
      <c r="AR15" s="118"/>
      <c r="AS15" s="118"/>
      <c r="AT15" s="118"/>
      <c r="AU15" s="118"/>
      <c r="AV15" s="118"/>
      <c r="AW15" s="118"/>
      <c r="AX15" s="118"/>
      <c r="AY15" s="46">
        <v>68</v>
      </c>
      <c r="AZ15" s="183">
        <v>2.5</v>
      </c>
      <c r="BA15" s="45">
        <v>90</v>
      </c>
      <c r="BB15" s="44">
        <v>9</v>
      </c>
      <c r="BC15" s="119">
        <v>2.7</v>
      </c>
      <c r="BD15" s="46"/>
    </row>
    <row r="16" spans="1:56" x14ac:dyDescent="0.2">
      <c r="A16" s="174">
        <v>8</v>
      </c>
      <c r="B16" s="141">
        <v>26.1</v>
      </c>
      <c r="C16" s="141">
        <v>31.4</v>
      </c>
      <c r="D16" s="141">
        <v>22</v>
      </c>
      <c r="E16" s="175">
        <f t="shared" si="3"/>
        <v>9.3999999999999986</v>
      </c>
      <c r="F16" s="141">
        <v>21.5</v>
      </c>
      <c r="G16" s="141">
        <v>18.600000000000001</v>
      </c>
      <c r="H16" s="141">
        <v>17.100000000000001</v>
      </c>
      <c r="I16" s="141">
        <v>19.600000000000001</v>
      </c>
      <c r="J16" s="141">
        <v>13.2</v>
      </c>
      <c r="K16" s="141">
        <v>15</v>
      </c>
      <c r="L16" s="176">
        <v>54</v>
      </c>
      <c r="M16" s="176">
        <v>73</v>
      </c>
      <c r="N16" s="176">
        <v>29</v>
      </c>
      <c r="O16" s="141">
        <v>862.7</v>
      </c>
      <c r="P16" s="141">
        <v>864</v>
      </c>
      <c r="Q16" s="141">
        <v>860.4</v>
      </c>
      <c r="R16" s="175">
        <f t="shared" si="0"/>
        <v>3.6000000000000227</v>
      </c>
      <c r="S16" s="141">
        <v>1006.8</v>
      </c>
      <c r="T16" s="141">
        <v>1009.1</v>
      </c>
      <c r="U16" s="141">
        <v>1002.9</v>
      </c>
      <c r="V16" s="175">
        <f t="shared" si="1"/>
        <v>6.2000000000000455</v>
      </c>
      <c r="W16" s="176">
        <v>6</v>
      </c>
      <c r="X16" s="176">
        <v>10</v>
      </c>
      <c r="Y16" s="176">
        <v>2</v>
      </c>
      <c r="Z16" s="141">
        <v>7.6</v>
      </c>
      <c r="AA16" s="141">
        <v>0</v>
      </c>
      <c r="AB16" s="120">
        <v>8.07</v>
      </c>
      <c r="AC16" s="120"/>
      <c r="AD16" s="120"/>
      <c r="AE16" s="120"/>
      <c r="AF16" s="120"/>
      <c r="AG16" s="120"/>
      <c r="AH16" s="120"/>
      <c r="AI16" s="120"/>
      <c r="AJ16" s="120"/>
      <c r="AK16" s="120"/>
      <c r="AL16" s="120"/>
      <c r="AM16" s="17"/>
      <c r="AN16" s="118"/>
      <c r="AO16" s="118"/>
      <c r="AP16" s="118"/>
      <c r="AQ16" s="118"/>
      <c r="AR16" s="118"/>
      <c r="AS16" s="118"/>
      <c r="AT16" s="118"/>
      <c r="AU16" s="118"/>
      <c r="AV16" s="118"/>
      <c r="AW16" s="118"/>
      <c r="AX16" s="118"/>
      <c r="AY16" s="46">
        <v>90</v>
      </c>
      <c r="AZ16" s="183">
        <v>3.3</v>
      </c>
      <c r="BA16" s="45">
        <v>90</v>
      </c>
      <c r="BB16" s="44">
        <v>6.3</v>
      </c>
      <c r="BC16" s="119">
        <v>2.2999999999999998</v>
      </c>
      <c r="BD16" s="46"/>
    </row>
    <row r="17" spans="1:57" x14ac:dyDescent="0.2">
      <c r="A17" s="174">
        <f>A16+1</f>
        <v>9</v>
      </c>
      <c r="B17" s="141">
        <v>24.3</v>
      </c>
      <c r="C17" s="316">
        <v>27.4</v>
      </c>
      <c r="D17" s="316">
        <v>21.2</v>
      </c>
      <c r="E17" s="317">
        <f t="shared" si="3"/>
        <v>6.1999999999999993</v>
      </c>
      <c r="F17" s="316">
        <v>20</v>
      </c>
      <c r="G17" s="141">
        <v>19.100000000000001</v>
      </c>
      <c r="H17" s="141">
        <v>19</v>
      </c>
      <c r="I17" s="141">
        <v>20.8</v>
      </c>
      <c r="J17" s="141">
        <v>17.3</v>
      </c>
      <c r="K17" s="141">
        <v>16.7</v>
      </c>
      <c r="L17" s="176">
        <v>64</v>
      </c>
      <c r="M17" s="176">
        <v>78</v>
      </c>
      <c r="N17" s="176">
        <v>49</v>
      </c>
      <c r="O17" s="141">
        <v>863.6</v>
      </c>
      <c r="P17" s="141">
        <v>864.5</v>
      </c>
      <c r="Q17" s="141">
        <v>861.9</v>
      </c>
      <c r="R17" s="175">
        <f t="shared" si="0"/>
        <v>2.6000000000000227</v>
      </c>
      <c r="S17" s="141">
        <v>1007.8</v>
      </c>
      <c r="T17" s="141">
        <v>1009.8</v>
      </c>
      <c r="U17" s="141">
        <v>1005.9</v>
      </c>
      <c r="V17" s="175">
        <f t="shared" si="1"/>
        <v>3.8999999999999773</v>
      </c>
      <c r="W17" s="176">
        <v>7</v>
      </c>
      <c r="X17" s="176">
        <v>10</v>
      </c>
      <c r="Y17" s="176">
        <v>2</v>
      </c>
      <c r="Z17" s="141">
        <v>0.8</v>
      </c>
      <c r="AA17" s="141">
        <v>2.4</v>
      </c>
      <c r="AB17" s="120">
        <v>5.69</v>
      </c>
      <c r="AC17" s="120" t="s">
        <v>80</v>
      </c>
      <c r="AD17" s="120"/>
      <c r="AE17" s="120"/>
      <c r="AF17" s="120"/>
      <c r="AG17" s="120"/>
      <c r="AH17" s="120"/>
      <c r="AI17" s="120"/>
      <c r="AJ17" s="120"/>
      <c r="AK17" s="120"/>
      <c r="AL17" s="120"/>
      <c r="AM17" s="118"/>
      <c r="AN17" s="118"/>
      <c r="AO17" s="118"/>
      <c r="AP17" s="118"/>
      <c r="AQ17" s="118"/>
      <c r="AR17" s="118"/>
      <c r="AS17" s="118"/>
      <c r="AT17" s="118"/>
      <c r="AU17" s="118"/>
      <c r="AV17" s="118"/>
      <c r="AW17" s="118"/>
      <c r="AX17" s="118"/>
      <c r="AY17" s="297">
        <v>68</v>
      </c>
      <c r="AZ17" s="43">
        <v>3</v>
      </c>
      <c r="BA17" s="45">
        <v>68</v>
      </c>
      <c r="BB17" s="183">
        <v>4.3</v>
      </c>
      <c r="BC17" s="43">
        <v>2.5</v>
      </c>
      <c r="BD17" s="46"/>
    </row>
    <row r="18" spans="1:57" s="139" customFormat="1" x14ac:dyDescent="0.2">
      <c r="A18" s="318">
        <f>A17+1</f>
        <v>10</v>
      </c>
      <c r="B18" s="293">
        <v>23.3</v>
      </c>
      <c r="C18" s="293">
        <v>28.2</v>
      </c>
      <c r="D18" s="293">
        <v>19.5</v>
      </c>
      <c r="E18" s="319">
        <f t="shared" si="3"/>
        <v>8.6999999999999993</v>
      </c>
      <c r="F18" s="293">
        <v>19.399999999999999</v>
      </c>
      <c r="G18" s="293">
        <v>20.7</v>
      </c>
      <c r="H18" s="293">
        <v>22.7</v>
      </c>
      <c r="I18" s="293">
        <v>23.6</v>
      </c>
      <c r="J18" s="293">
        <v>21.1</v>
      </c>
      <c r="K18" s="293">
        <v>19.600000000000001</v>
      </c>
      <c r="L18" s="320">
        <v>78</v>
      </c>
      <c r="M18" s="320">
        <v>96</v>
      </c>
      <c r="N18" s="320">
        <v>61</v>
      </c>
      <c r="O18" s="293">
        <v>862.5</v>
      </c>
      <c r="P18" s="293">
        <v>864.1</v>
      </c>
      <c r="Q18" s="293">
        <v>860.8</v>
      </c>
      <c r="R18" s="319">
        <f t="shared" si="0"/>
        <v>3.3000000000000682</v>
      </c>
      <c r="S18" s="293">
        <v>1009.3</v>
      </c>
      <c r="T18" s="293">
        <v>1010.2</v>
      </c>
      <c r="U18" s="293">
        <v>1005.1</v>
      </c>
      <c r="V18" s="319">
        <f t="shared" si="1"/>
        <v>5.1000000000000227</v>
      </c>
      <c r="W18" s="320">
        <v>6</v>
      </c>
      <c r="X18" s="176">
        <v>10</v>
      </c>
      <c r="Y18" s="176">
        <v>2</v>
      </c>
      <c r="Z18" s="293">
        <v>2.2999999999999998</v>
      </c>
      <c r="AA18" s="293">
        <v>50.2</v>
      </c>
      <c r="AB18" s="290">
        <v>3.8</v>
      </c>
      <c r="AC18" s="290" t="s">
        <v>80</v>
      </c>
      <c r="AD18" s="290" t="s">
        <v>80</v>
      </c>
      <c r="AE18" s="290"/>
      <c r="AF18" s="290"/>
      <c r="AG18" s="290"/>
      <c r="AH18" s="290" t="s">
        <v>80</v>
      </c>
      <c r="AI18" s="290" t="s">
        <v>102</v>
      </c>
      <c r="AJ18" s="290"/>
      <c r="AK18" s="290"/>
      <c r="AL18" s="290"/>
      <c r="AM18" s="159"/>
      <c r="AN18" s="321"/>
      <c r="AO18" s="321"/>
      <c r="AP18" s="321"/>
      <c r="AQ18" s="321"/>
      <c r="AR18" s="321"/>
      <c r="AS18" s="321"/>
      <c r="AT18" s="321"/>
      <c r="AU18" s="321"/>
      <c r="AV18" s="321"/>
      <c r="AW18" s="321"/>
      <c r="AX18" s="159"/>
      <c r="AY18" s="289" t="s">
        <v>81</v>
      </c>
      <c r="AZ18" s="162">
        <v>2</v>
      </c>
      <c r="BA18" s="163">
        <v>113</v>
      </c>
      <c r="BB18" s="164">
        <v>5.9</v>
      </c>
      <c r="BC18" s="162">
        <v>2.2999999999999998</v>
      </c>
      <c r="BD18" s="113"/>
      <c r="BE18" s="322"/>
    </row>
    <row r="19" spans="1:57" x14ac:dyDescent="0.2">
      <c r="A19" s="174">
        <f>A18+1</f>
        <v>11</v>
      </c>
      <c r="B19" s="141">
        <v>26</v>
      </c>
      <c r="C19" s="141">
        <v>32.4</v>
      </c>
      <c r="D19" s="141">
        <v>19.600000000000001</v>
      </c>
      <c r="E19" s="175">
        <f t="shared" si="3"/>
        <v>12.799999999999997</v>
      </c>
      <c r="F19" s="141">
        <v>18.5</v>
      </c>
      <c r="G19" s="141">
        <v>20.399999999999999</v>
      </c>
      <c r="H19" s="141">
        <v>20.5</v>
      </c>
      <c r="I19" s="141">
        <v>22.9</v>
      </c>
      <c r="J19" s="141">
        <v>17.7</v>
      </c>
      <c r="K19" s="141">
        <v>18</v>
      </c>
      <c r="L19" s="176">
        <v>65</v>
      </c>
      <c r="M19" s="176">
        <v>96</v>
      </c>
      <c r="N19" s="176">
        <v>39</v>
      </c>
      <c r="O19" s="141">
        <v>860.7</v>
      </c>
      <c r="P19" s="141">
        <v>862.7</v>
      </c>
      <c r="Q19" s="141">
        <v>857.9</v>
      </c>
      <c r="R19" s="175">
        <f t="shared" si="0"/>
        <v>4.8000000000000682</v>
      </c>
      <c r="S19" s="141">
        <v>1004.9</v>
      </c>
      <c r="T19" s="141">
        <v>1008.9</v>
      </c>
      <c r="U19" s="141">
        <v>1000.2</v>
      </c>
      <c r="V19" s="175">
        <f t="shared" si="1"/>
        <v>8.6999999999999318</v>
      </c>
      <c r="W19" s="176">
        <v>4</v>
      </c>
      <c r="X19" s="176">
        <v>10</v>
      </c>
      <c r="Y19" s="176">
        <v>2</v>
      </c>
      <c r="Z19" s="141">
        <v>9.1999999999999993</v>
      </c>
      <c r="AA19" s="141">
        <v>30.4</v>
      </c>
      <c r="AB19" s="120">
        <v>7.97</v>
      </c>
      <c r="AC19" s="120" t="s">
        <v>80</v>
      </c>
      <c r="AD19" s="120" t="s">
        <v>80</v>
      </c>
      <c r="AE19" s="120" t="s">
        <v>80</v>
      </c>
      <c r="AF19" s="120"/>
      <c r="AG19" s="120"/>
      <c r="AH19" s="120"/>
      <c r="AI19" s="120"/>
      <c r="AJ19" s="120"/>
      <c r="AK19" s="120"/>
      <c r="AL19" s="120"/>
      <c r="AM19" s="118"/>
      <c r="AN19" s="118"/>
      <c r="AO19" s="118"/>
      <c r="AP19" s="118"/>
      <c r="AQ19" s="118"/>
      <c r="AR19" s="118"/>
      <c r="AS19" s="118"/>
      <c r="AT19" s="118" t="s">
        <v>80</v>
      </c>
      <c r="AU19" s="118" t="s">
        <v>80</v>
      </c>
      <c r="AV19" s="118"/>
      <c r="AW19" s="118"/>
      <c r="AX19" s="118" t="s">
        <v>82</v>
      </c>
      <c r="AY19" s="169">
        <v>180</v>
      </c>
      <c r="AZ19" s="43">
        <v>2.7</v>
      </c>
      <c r="BA19" s="45">
        <v>180</v>
      </c>
      <c r="BB19" s="44">
        <v>18.8</v>
      </c>
      <c r="BC19" s="43">
        <v>2</v>
      </c>
      <c r="BD19" s="46"/>
    </row>
    <row r="20" spans="1:57" x14ac:dyDescent="0.2">
      <c r="A20" s="199">
        <v>12</v>
      </c>
      <c r="B20" s="141">
        <v>24.8</v>
      </c>
      <c r="C20" s="141">
        <v>31.1</v>
      </c>
      <c r="D20" s="141">
        <v>18.899999999999999</v>
      </c>
      <c r="E20" s="175">
        <f t="shared" si="3"/>
        <v>12.200000000000003</v>
      </c>
      <c r="F20" s="141">
        <v>17.600000000000001</v>
      </c>
      <c r="G20" s="141">
        <v>19.8</v>
      </c>
      <c r="H20" s="141">
        <v>20.2</v>
      </c>
      <c r="I20" s="141">
        <v>21.3</v>
      </c>
      <c r="J20" s="141">
        <v>18.8</v>
      </c>
      <c r="K20" s="141">
        <v>17.8</v>
      </c>
      <c r="L20" s="176">
        <v>69</v>
      </c>
      <c r="M20" s="176">
        <v>97</v>
      </c>
      <c r="N20" s="176">
        <v>43</v>
      </c>
      <c r="O20" s="141">
        <v>861</v>
      </c>
      <c r="P20" s="141">
        <v>861.9</v>
      </c>
      <c r="Q20" s="141">
        <v>858.8</v>
      </c>
      <c r="R20" s="175">
        <f t="shared" si="0"/>
        <v>3.1000000000000227</v>
      </c>
      <c r="S20" s="141">
        <v>1005.8</v>
      </c>
      <c r="T20" s="141">
        <v>1008</v>
      </c>
      <c r="U20" s="141">
        <v>1001.2</v>
      </c>
      <c r="V20" s="175">
        <f t="shared" si="1"/>
        <v>6.7999999999999545</v>
      </c>
      <c r="W20" s="176">
        <v>2</v>
      </c>
      <c r="X20" s="176">
        <v>10</v>
      </c>
      <c r="Y20" s="176">
        <v>2</v>
      </c>
      <c r="Z20" s="141">
        <v>7.7</v>
      </c>
      <c r="AA20" s="141">
        <v>0</v>
      </c>
      <c r="AB20" s="120">
        <v>5.68</v>
      </c>
      <c r="AC20" s="120"/>
      <c r="AD20" s="120"/>
      <c r="AE20" s="120"/>
      <c r="AF20" s="120"/>
      <c r="AG20" s="120"/>
      <c r="AH20" s="120"/>
      <c r="AI20" s="120"/>
      <c r="AJ20" s="120" t="s">
        <v>80</v>
      </c>
      <c r="AK20" s="120"/>
      <c r="AL20" s="120"/>
      <c r="AM20" s="118"/>
      <c r="AN20" s="118"/>
      <c r="AO20" s="118"/>
      <c r="AP20" s="118"/>
      <c r="AQ20" s="118"/>
      <c r="AR20" s="118"/>
      <c r="AS20" s="118"/>
      <c r="AT20" s="118" t="s">
        <v>80</v>
      </c>
      <c r="AU20" s="118"/>
      <c r="AV20" s="118"/>
      <c r="AW20" s="118"/>
      <c r="AX20" s="118"/>
      <c r="AY20" s="119" t="s">
        <v>81</v>
      </c>
      <c r="AZ20" s="43">
        <v>1.1000000000000001</v>
      </c>
      <c r="BA20" s="45">
        <v>360</v>
      </c>
      <c r="BB20" s="44">
        <v>6.2</v>
      </c>
      <c r="BC20" s="43">
        <v>1.3</v>
      </c>
      <c r="BD20" s="46"/>
    </row>
    <row r="21" spans="1:57" x14ac:dyDescent="0.2">
      <c r="A21" s="199">
        <v>13</v>
      </c>
      <c r="B21" s="141">
        <v>27.9</v>
      </c>
      <c r="C21" s="141">
        <v>34.6</v>
      </c>
      <c r="D21" s="141">
        <v>20.8</v>
      </c>
      <c r="E21" s="175">
        <f t="shared" si="3"/>
        <v>13.8</v>
      </c>
      <c r="F21" s="141">
        <v>19.5</v>
      </c>
      <c r="G21" s="141">
        <v>20.2</v>
      </c>
      <c r="H21" s="141">
        <v>19.100000000000001</v>
      </c>
      <c r="I21" s="141">
        <v>21.2</v>
      </c>
      <c r="J21" s="141">
        <v>15.9</v>
      </c>
      <c r="K21" s="141">
        <v>16.8</v>
      </c>
      <c r="L21" s="176">
        <v>54</v>
      </c>
      <c r="M21" s="176">
        <v>84</v>
      </c>
      <c r="N21" s="176">
        <v>30</v>
      </c>
      <c r="O21" s="141">
        <v>860.6</v>
      </c>
      <c r="P21" s="141">
        <v>861.9</v>
      </c>
      <c r="Q21" s="141">
        <v>858.2</v>
      </c>
      <c r="R21" s="175">
        <f t="shared" si="0"/>
        <v>3.6999999999999318</v>
      </c>
      <c r="S21" s="141">
        <v>1003.8</v>
      </c>
      <c r="T21" s="141">
        <v>1006.3</v>
      </c>
      <c r="U21" s="141">
        <v>999</v>
      </c>
      <c r="V21" s="175">
        <f t="shared" si="1"/>
        <v>7.2999999999999545</v>
      </c>
      <c r="W21" s="176">
        <v>2</v>
      </c>
      <c r="X21" s="176">
        <v>10</v>
      </c>
      <c r="Y21" s="176">
        <v>2</v>
      </c>
      <c r="Z21" s="141">
        <v>12.5</v>
      </c>
      <c r="AA21" s="141">
        <v>0</v>
      </c>
      <c r="AB21" s="120">
        <v>6.32</v>
      </c>
      <c r="AC21" s="120"/>
      <c r="AD21" s="120"/>
      <c r="AE21" s="120"/>
      <c r="AF21" s="120"/>
      <c r="AG21" s="120"/>
      <c r="AH21" s="120"/>
      <c r="AI21" s="111"/>
      <c r="AJ21" s="120"/>
      <c r="AK21" s="120"/>
      <c r="AL21" s="120"/>
      <c r="AM21" s="118"/>
      <c r="AN21" s="17"/>
      <c r="AO21" s="118"/>
      <c r="AP21" s="118"/>
      <c r="AQ21" s="118"/>
      <c r="AR21" s="118"/>
      <c r="AS21" s="118"/>
      <c r="AT21" s="118"/>
      <c r="AU21" s="118"/>
      <c r="AV21" s="118"/>
      <c r="AW21" s="17"/>
      <c r="AX21" s="17"/>
      <c r="AY21" s="169">
        <v>293</v>
      </c>
      <c r="AZ21" s="43">
        <v>2.2999999999999998</v>
      </c>
      <c r="BA21" s="45">
        <v>68</v>
      </c>
      <c r="BB21" s="44">
        <v>5</v>
      </c>
      <c r="BC21" s="43">
        <v>1.9</v>
      </c>
      <c r="BD21" s="46"/>
    </row>
    <row r="22" spans="1:57" x14ac:dyDescent="0.2">
      <c r="A22" s="199">
        <v>14</v>
      </c>
      <c r="B22" s="141">
        <v>28.1</v>
      </c>
      <c r="C22" s="141">
        <v>35.4</v>
      </c>
      <c r="D22" s="141">
        <v>20.8</v>
      </c>
      <c r="E22" s="175">
        <f t="shared" si="3"/>
        <v>14.599999999999998</v>
      </c>
      <c r="F22" s="141">
        <v>19.5</v>
      </c>
      <c r="G22" s="141">
        <v>19.8</v>
      </c>
      <c r="H22" s="141">
        <v>18.3</v>
      </c>
      <c r="I22" s="141">
        <v>20.100000000000001</v>
      </c>
      <c r="J22" s="141">
        <v>16.100000000000001</v>
      </c>
      <c r="K22" s="141">
        <v>16.2</v>
      </c>
      <c r="L22" s="176">
        <v>52</v>
      </c>
      <c r="M22" s="176">
        <v>81</v>
      </c>
      <c r="N22" s="176">
        <v>29</v>
      </c>
      <c r="O22" s="141">
        <v>862.9</v>
      </c>
      <c r="P22" s="141">
        <v>864.1</v>
      </c>
      <c r="Q22" s="141">
        <v>860.8</v>
      </c>
      <c r="R22" s="175">
        <f t="shared" si="0"/>
        <v>3.3000000000000682</v>
      </c>
      <c r="S22" s="141">
        <v>1006</v>
      </c>
      <c r="T22" s="141">
        <v>1008.7</v>
      </c>
      <c r="U22" s="141">
        <v>1001.7</v>
      </c>
      <c r="V22" s="175">
        <f t="shared" si="1"/>
        <v>7</v>
      </c>
      <c r="W22" s="176">
        <v>2</v>
      </c>
      <c r="X22" s="176">
        <v>10</v>
      </c>
      <c r="Y22" s="176">
        <v>2</v>
      </c>
      <c r="Z22" s="141">
        <v>12.8</v>
      </c>
      <c r="AA22" s="141">
        <v>0</v>
      </c>
      <c r="AB22" s="120">
        <v>8.4</v>
      </c>
      <c r="AC22" s="120"/>
      <c r="AD22" s="120"/>
      <c r="AE22" s="120"/>
      <c r="AF22" s="120"/>
      <c r="AG22" s="120"/>
      <c r="AH22" s="120"/>
      <c r="AI22" s="120"/>
      <c r="AJ22" s="120"/>
      <c r="AK22" s="120"/>
      <c r="AL22" s="120"/>
      <c r="AM22" s="118"/>
      <c r="AN22" s="17"/>
      <c r="AO22" s="118"/>
      <c r="AP22" s="118"/>
      <c r="AQ22" s="118"/>
      <c r="AR22" s="118"/>
      <c r="AS22" s="118"/>
      <c r="AT22" s="118"/>
      <c r="AU22" s="118"/>
      <c r="AV22" s="118"/>
      <c r="AW22" s="118"/>
      <c r="AX22" s="118"/>
      <c r="AY22" s="169">
        <v>90</v>
      </c>
      <c r="AZ22" s="43">
        <v>1.7</v>
      </c>
      <c r="BA22" s="45">
        <v>248</v>
      </c>
      <c r="BB22" s="44">
        <v>11.2</v>
      </c>
      <c r="BC22" s="43">
        <v>2.1</v>
      </c>
      <c r="BD22" s="46"/>
    </row>
    <row r="23" spans="1:57" x14ac:dyDescent="0.2">
      <c r="A23" s="199">
        <v>15</v>
      </c>
      <c r="B23" s="141">
        <v>28.2</v>
      </c>
      <c r="C23" s="141">
        <v>35.700000000000003</v>
      </c>
      <c r="D23" s="141">
        <v>20.2</v>
      </c>
      <c r="E23" s="175">
        <f t="shared" si="3"/>
        <v>15.500000000000004</v>
      </c>
      <c r="F23" s="141">
        <v>20</v>
      </c>
      <c r="G23" s="141">
        <v>19.899999999999999</v>
      </c>
      <c r="H23" s="141">
        <v>18.399999999999999</v>
      </c>
      <c r="I23" s="141">
        <v>20.8</v>
      </c>
      <c r="J23" s="141">
        <v>14.7</v>
      </c>
      <c r="K23" s="141">
        <v>16.2</v>
      </c>
      <c r="L23" s="176">
        <v>53</v>
      </c>
      <c r="M23" s="176">
        <v>86</v>
      </c>
      <c r="N23" s="176">
        <v>25</v>
      </c>
      <c r="O23" s="141">
        <v>864.1</v>
      </c>
      <c r="P23" s="141">
        <v>865.5</v>
      </c>
      <c r="Q23" s="141">
        <v>862.1</v>
      </c>
      <c r="R23" s="175">
        <f t="shared" si="0"/>
        <v>3.3999999999999773</v>
      </c>
      <c r="S23" s="141">
        <v>1007.2</v>
      </c>
      <c r="T23" s="141">
        <v>1010.3</v>
      </c>
      <c r="U23" s="141">
        <v>1003.1</v>
      </c>
      <c r="V23" s="175">
        <f t="shared" si="1"/>
        <v>7.1999999999999318</v>
      </c>
      <c r="W23" s="176">
        <v>1</v>
      </c>
      <c r="X23" s="176">
        <v>10</v>
      </c>
      <c r="Y23" s="176">
        <v>2</v>
      </c>
      <c r="Z23" s="141">
        <v>12.3</v>
      </c>
      <c r="AA23" s="141">
        <v>0</v>
      </c>
      <c r="AB23" s="120">
        <v>8.94</v>
      </c>
      <c r="AC23" s="120"/>
      <c r="AD23" s="120"/>
      <c r="AE23" s="120"/>
      <c r="AF23" s="120"/>
      <c r="AG23" s="120"/>
      <c r="AH23" s="120"/>
      <c r="AI23" s="120"/>
      <c r="AJ23" s="120"/>
      <c r="AK23" s="120"/>
      <c r="AL23" s="120"/>
      <c r="AM23" s="118"/>
      <c r="AN23" s="17"/>
      <c r="AO23" s="118"/>
      <c r="AP23" s="118"/>
      <c r="AQ23" s="118"/>
      <c r="AR23" s="118"/>
      <c r="AS23" s="118"/>
      <c r="AT23" s="118"/>
      <c r="AU23" s="118"/>
      <c r="AV23" s="118"/>
      <c r="AW23" s="118"/>
      <c r="AX23" s="118"/>
      <c r="AY23" s="169">
        <v>68</v>
      </c>
      <c r="AZ23" s="43">
        <v>2.4</v>
      </c>
      <c r="BA23" s="45">
        <v>158</v>
      </c>
      <c r="BB23" s="44">
        <v>10.4</v>
      </c>
      <c r="BC23" s="43">
        <v>1.4</v>
      </c>
      <c r="BD23" s="46"/>
    </row>
    <row r="24" spans="1:57" x14ac:dyDescent="0.2">
      <c r="A24" s="199">
        <v>16</v>
      </c>
      <c r="B24" s="141">
        <v>26.3</v>
      </c>
      <c r="C24" s="141">
        <v>30.8</v>
      </c>
      <c r="D24" s="141">
        <v>21</v>
      </c>
      <c r="E24" s="175">
        <f t="shared" si="3"/>
        <v>9.8000000000000007</v>
      </c>
      <c r="F24" s="141">
        <v>19.5</v>
      </c>
      <c r="G24" s="141">
        <v>18.8</v>
      </c>
      <c r="H24" s="141">
        <v>17.2</v>
      </c>
      <c r="I24" s="141">
        <v>20.5</v>
      </c>
      <c r="J24" s="141">
        <v>14.4</v>
      </c>
      <c r="K24" s="141">
        <v>15.1</v>
      </c>
      <c r="L24" s="176">
        <v>53</v>
      </c>
      <c r="M24" s="176">
        <v>76</v>
      </c>
      <c r="N24" s="176">
        <v>34</v>
      </c>
      <c r="O24" s="141">
        <v>864.5</v>
      </c>
      <c r="P24" s="141">
        <v>866</v>
      </c>
      <c r="Q24" s="141">
        <v>862.8</v>
      </c>
      <c r="R24" s="175">
        <f t="shared" si="0"/>
        <v>3.2000000000000455</v>
      </c>
      <c r="S24" s="141">
        <v>1007.8</v>
      </c>
      <c r="T24" s="141">
        <v>1011.2</v>
      </c>
      <c r="U24" s="141">
        <v>1005</v>
      </c>
      <c r="V24" s="175">
        <f t="shared" si="1"/>
        <v>6.2000000000000455</v>
      </c>
      <c r="W24" s="176">
        <v>3</v>
      </c>
      <c r="X24" s="176">
        <v>10</v>
      </c>
      <c r="Y24" s="176">
        <v>2</v>
      </c>
      <c r="Z24" s="141">
        <v>6</v>
      </c>
      <c r="AA24" s="141" t="s">
        <v>92</v>
      </c>
      <c r="AB24" s="120">
        <v>7.97</v>
      </c>
      <c r="AC24" s="120"/>
      <c r="AD24" s="120"/>
      <c r="AE24" s="120"/>
      <c r="AF24" s="120"/>
      <c r="AG24" s="120"/>
      <c r="AH24" s="120"/>
      <c r="AI24" s="120"/>
      <c r="AJ24" s="120"/>
      <c r="AK24" s="120"/>
      <c r="AL24" s="120"/>
      <c r="AM24" s="17"/>
      <c r="AN24" s="118"/>
      <c r="AO24" s="118"/>
      <c r="AP24" s="118"/>
      <c r="AQ24" s="118"/>
      <c r="AR24" s="118"/>
      <c r="AS24" s="118"/>
      <c r="AT24" s="118"/>
      <c r="AU24" s="118"/>
      <c r="AV24" s="118"/>
      <c r="AW24" s="118"/>
      <c r="AX24" s="118"/>
      <c r="AY24" s="169">
        <v>68</v>
      </c>
      <c r="AZ24" s="43">
        <v>1.4</v>
      </c>
      <c r="BA24" s="45">
        <v>68</v>
      </c>
      <c r="BB24" s="44">
        <v>7.3</v>
      </c>
      <c r="BC24" s="43">
        <v>1.4</v>
      </c>
      <c r="BD24" s="46"/>
    </row>
    <row r="25" spans="1:57" x14ac:dyDescent="0.2">
      <c r="A25" s="199">
        <v>17</v>
      </c>
      <c r="B25" s="141">
        <v>27.3</v>
      </c>
      <c r="C25" s="141">
        <v>33.299999999999997</v>
      </c>
      <c r="D25" s="141">
        <v>21</v>
      </c>
      <c r="E25" s="175">
        <f t="shared" si="3"/>
        <v>12.299999999999997</v>
      </c>
      <c r="F25" s="141">
        <v>19.5</v>
      </c>
      <c r="G25" s="141">
        <v>19</v>
      </c>
      <c r="H25" s="141">
        <v>16.8</v>
      </c>
      <c r="I25" s="141">
        <v>17.600000000000001</v>
      </c>
      <c r="J25" s="141">
        <v>15.2</v>
      </c>
      <c r="K25" s="141">
        <v>14.8</v>
      </c>
      <c r="L25" s="176">
        <v>45</v>
      </c>
      <c r="M25" s="176">
        <v>67</v>
      </c>
      <c r="N25" s="176">
        <v>30</v>
      </c>
      <c r="O25" s="141">
        <v>863.8</v>
      </c>
      <c r="P25" s="141">
        <v>865.8</v>
      </c>
      <c r="Q25" s="141">
        <v>862</v>
      </c>
      <c r="R25" s="175">
        <f t="shared" si="0"/>
        <v>3.7999999999999545</v>
      </c>
      <c r="S25" s="141">
        <v>1009.1</v>
      </c>
      <c r="T25" s="141">
        <v>1011.1</v>
      </c>
      <c r="U25" s="141">
        <v>1003.4</v>
      </c>
      <c r="V25" s="175">
        <f t="shared" si="1"/>
        <v>7.7000000000000455</v>
      </c>
      <c r="W25" s="176">
        <v>3</v>
      </c>
      <c r="X25" s="176">
        <v>10</v>
      </c>
      <c r="Y25" s="176">
        <v>2</v>
      </c>
      <c r="Z25" s="141">
        <v>11.3</v>
      </c>
      <c r="AA25" s="141">
        <v>0</v>
      </c>
      <c r="AB25" s="120">
        <v>6.13</v>
      </c>
      <c r="AC25" s="120"/>
      <c r="AD25" s="120"/>
      <c r="AE25" s="120"/>
      <c r="AF25" s="120"/>
      <c r="AG25" s="120"/>
      <c r="AH25" s="120"/>
      <c r="AI25" s="120"/>
      <c r="AJ25" s="120"/>
      <c r="AK25" s="120"/>
      <c r="AL25" s="120"/>
      <c r="AM25" s="118"/>
      <c r="AN25" s="118"/>
      <c r="AO25" s="118"/>
      <c r="AP25" s="118"/>
      <c r="AQ25" s="118"/>
      <c r="AR25" s="118"/>
      <c r="AS25" s="118"/>
      <c r="AT25" s="118"/>
      <c r="AU25" s="118"/>
      <c r="AV25" s="118"/>
      <c r="AW25" s="118"/>
      <c r="AX25" s="118"/>
      <c r="AY25" s="169">
        <v>113</v>
      </c>
      <c r="AZ25" s="43">
        <v>2.7</v>
      </c>
      <c r="BA25" s="45">
        <v>113</v>
      </c>
      <c r="BB25" s="44">
        <v>5.6</v>
      </c>
      <c r="BC25" s="43">
        <v>2.7</v>
      </c>
      <c r="BD25" s="46"/>
    </row>
    <row r="26" spans="1:57" x14ac:dyDescent="0.2">
      <c r="A26" s="199">
        <v>18</v>
      </c>
      <c r="B26" s="141">
        <v>30</v>
      </c>
      <c r="C26" s="141">
        <v>34.9</v>
      </c>
      <c r="D26" s="141">
        <v>21.6</v>
      </c>
      <c r="E26" s="175">
        <f t="shared" si="3"/>
        <v>13.299999999999997</v>
      </c>
      <c r="F26" s="141">
        <v>20.2</v>
      </c>
      <c r="G26" s="141">
        <v>18.8</v>
      </c>
      <c r="H26" s="141">
        <v>15.1</v>
      </c>
      <c r="I26" s="141">
        <v>17.600000000000001</v>
      </c>
      <c r="J26" s="141">
        <v>12.7</v>
      </c>
      <c r="K26" s="141">
        <v>13.1</v>
      </c>
      <c r="L26" s="176">
        <v>38</v>
      </c>
      <c r="M26" s="176">
        <v>63</v>
      </c>
      <c r="N26" s="176">
        <v>23</v>
      </c>
      <c r="O26" s="141">
        <v>862.7</v>
      </c>
      <c r="P26" s="141">
        <v>864.6</v>
      </c>
      <c r="Q26" s="141">
        <v>860.5</v>
      </c>
      <c r="R26" s="175">
        <f t="shared" si="0"/>
        <v>4.1000000000000227</v>
      </c>
      <c r="S26" s="141">
        <v>1005.6</v>
      </c>
      <c r="T26" s="141">
        <v>1009.5</v>
      </c>
      <c r="U26" s="141">
        <v>1000.8</v>
      </c>
      <c r="V26" s="175">
        <f t="shared" si="1"/>
        <v>8.7000000000000455</v>
      </c>
      <c r="W26" s="176">
        <v>1</v>
      </c>
      <c r="X26" s="176">
        <v>10</v>
      </c>
      <c r="Y26" s="176">
        <v>2</v>
      </c>
      <c r="Z26" s="141">
        <v>12.4</v>
      </c>
      <c r="AA26" s="141">
        <v>0</v>
      </c>
      <c r="AB26" s="120">
        <v>8.84</v>
      </c>
      <c r="AC26" s="120"/>
      <c r="AD26" s="120"/>
      <c r="AE26" s="120"/>
      <c r="AF26" s="120"/>
      <c r="AG26" s="120"/>
      <c r="AH26" s="120"/>
      <c r="AI26" s="120"/>
      <c r="AJ26" s="120"/>
      <c r="AK26" s="120"/>
      <c r="AL26" s="120"/>
      <c r="AM26" s="118"/>
      <c r="AN26" s="118"/>
      <c r="AO26" s="118"/>
      <c r="AP26" s="118"/>
      <c r="AQ26" s="118"/>
      <c r="AR26" s="118"/>
      <c r="AS26" s="81"/>
      <c r="AT26" s="118"/>
      <c r="AU26" s="118"/>
      <c r="AV26" s="118"/>
      <c r="AW26" s="118"/>
      <c r="AX26" s="118"/>
      <c r="AY26" s="169">
        <v>90</v>
      </c>
      <c r="AZ26" s="43">
        <v>1.8</v>
      </c>
      <c r="BA26" s="45">
        <v>90</v>
      </c>
      <c r="BB26" s="44">
        <v>4.8</v>
      </c>
      <c r="BC26" s="43">
        <v>1.3</v>
      </c>
      <c r="BD26" s="46"/>
    </row>
    <row r="27" spans="1:57" x14ac:dyDescent="0.2">
      <c r="A27" s="199">
        <v>19</v>
      </c>
      <c r="B27" s="141">
        <v>28.8</v>
      </c>
      <c r="C27" s="141">
        <v>35.5</v>
      </c>
      <c r="D27" s="141">
        <v>21.5</v>
      </c>
      <c r="E27" s="175">
        <f t="shared" si="3"/>
        <v>14</v>
      </c>
      <c r="F27" s="141">
        <v>20.5</v>
      </c>
      <c r="G27" s="141">
        <v>18.8</v>
      </c>
      <c r="H27" s="141">
        <v>15</v>
      </c>
      <c r="I27" s="141">
        <v>16.5</v>
      </c>
      <c r="J27" s="141">
        <v>12.7</v>
      </c>
      <c r="K27" s="141">
        <v>13</v>
      </c>
      <c r="L27" s="176">
        <v>36</v>
      </c>
      <c r="M27" s="176">
        <v>56</v>
      </c>
      <c r="N27" s="176">
        <v>22</v>
      </c>
      <c r="O27" s="141">
        <v>861.1</v>
      </c>
      <c r="P27" s="141">
        <v>863.1</v>
      </c>
      <c r="Q27" s="141">
        <v>859</v>
      </c>
      <c r="R27" s="175">
        <f t="shared" si="0"/>
        <v>4.1000000000000227</v>
      </c>
      <c r="S27" s="141">
        <v>1003.2</v>
      </c>
      <c r="T27" s="141">
        <v>1007.7</v>
      </c>
      <c r="U27" s="141">
        <v>998.9</v>
      </c>
      <c r="V27" s="175">
        <f t="shared" si="1"/>
        <v>8.8000000000000682</v>
      </c>
      <c r="W27" s="176">
        <v>2</v>
      </c>
      <c r="X27" s="176">
        <v>10</v>
      </c>
      <c r="Y27" s="176">
        <v>2</v>
      </c>
      <c r="Z27" s="141">
        <v>12</v>
      </c>
      <c r="AA27" s="141">
        <v>0</v>
      </c>
      <c r="AB27" s="120">
        <v>9.08</v>
      </c>
      <c r="AC27" s="120"/>
      <c r="AD27" s="120"/>
      <c r="AE27" s="120"/>
      <c r="AF27" s="120"/>
      <c r="AG27" s="120"/>
      <c r="AH27" s="120"/>
      <c r="AI27" s="120"/>
      <c r="AJ27" s="120"/>
      <c r="AK27" s="120"/>
      <c r="AL27" s="120"/>
      <c r="AM27" s="118"/>
      <c r="AN27" s="118"/>
      <c r="AO27" s="118"/>
      <c r="AP27" s="118"/>
      <c r="AQ27" s="118"/>
      <c r="AR27" s="118"/>
      <c r="AS27" s="118"/>
      <c r="AT27" s="118"/>
      <c r="AU27" s="118"/>
      <c r="AV27" s="118"/>
      <c r="AW27" s="118"/>
      <c r="AX27" s="118"/>
      <c r="AY27" s="169">
        <v>90</v>
      </c>
      <c r="AZ27" s="43">
        <v>2</v>
      </c>
      <c r="BA27" s="45">
        <v>90</v>
      </c>
      <c r="BB27" s="44">
        <v>6.2</v>
      </c>
      <c r="BC27" s="43">
        <v>1.9</v>
      </c>
      <c r="BD27" s="46"/>
    </row>
    <row r="28" spans="1:57" s="140" customFormat="1" x14ac:dyDescent="0.2">
      <c r="A28" s="323">
        <v>20</v>
      </c>
      <c r="B28" s="270">
        <v>29.1</v>
      </c>
      <c r="C28" s="270">
        <v>35.9</v>
      </c>
      <c r="D28" s="270">
        <v>21.6</v>
      </c>
      <c r="E28" s="202">
        <f t="shared" si="3"/>
        <v>14.299999999999997</v>
      </c>
      <c r="F28" s="270">
        <v>20.8</v>
      </c>
      <c r="G28" s="270">
        <v>19.100000000000001</v>
      </c>
      <c r="H28" s="270">
        <v>15.8</v>
      </c>
      <c r="I28" s="270">
        <v>17.7</v>
      </c>
      <c r="J28" s="270">
        <v>14</v>
      </c>
      <c r="K28" s="270">
        <v>13.8</v>
      </c>
      <c r="L28" s="324">
        <v>39</v>
      </c>
      <c r="M28" s="324">
        <v>63</v>
      </c>
      <c r="N28" s="324">
        <v>24</v>
      </c>
      <c r="O28" s="270">
        <v>861.3</v>
      </c>
      <c r="P28" s="270">
        <v>863.1</v>
      </c>
      <c r="Q28" s="270">
        <v>859.3</v>
      </c>
      <c r="R28" s="202">
        <f t="shared" si="0"/>
        <v>3.8000000000000682</v>
      </c>
      <c r="S28" s="270">
        <v>1003.3</v>
      </c>
      <c r="T28" s="270">
        <v>1007.2</v>
      </c>
      <c r="U28" s="270">
        <v>999.4</v>
      </c>
      <c r="V28" s="202">
        <f t="shared" si="1"/>
        <v>7.8000000000000682</v>
      </c>
      <c r="W28" s="324">
        <v>3</v>
      </c>
      <c r="X28" s="176">
        <v>10</v>
      </c>
      <c r="Y28" s="176">
        <v>2</v>
      </c>
      <c r="Z28" s="270">
        <v>11</v>
      </c>
      <c r="AA28" s="270">
        <v>0</v>
      </c>
      <c r="AB28" s="130">
        <v>8.02</v>
      </c>
      <c r="AC28" s="130"/>
      <c r="AD28" s="130"/>
      <c r="AE28" s="130"/>
      <c r="AF28" s="130"/>
      <c r="AG28" s="130"/>
      <c r="AH28" s="130"/>
      <c r="AI28" s="130"/>
      <c r="AJ28" s="130"/>
      <c r="AK28" s="130"/>
      <c r="AL28" s="130"/>
      <c r="AM28" s="131"/>
      <c r="AN28" s="131"/>
      <c r="AO28" s="131"/>
      <c r="AP28" s="131"/>
      <c r="AQ28" s="131"/>
      <c r="AR28" s="131"/>
      <c r="AS28" s="131"/>
      <c r="AT28" s="131" t="s">
        <v>80</v>
      </c>
      <c r="AU28" s="131"/>
      <c r="AV28" s="131"/>
      <c r="AW28" s="131"/>
      <c r="AX28" s="131" t="s">
        <v>95</v>
      </c>
      <c r="AY28" s="133">
        <v>90</v>
      </c>
      <c r="AZ28" s="134">
        <v>1.8</v>
      </c>
      <c r="BA28" s="170">
        <v>158</v>
      </c>
      <c r="BB28" s="135">
        <v>5.6</v>
      </c>
      <c r="BC28" s="134">
        <v>1.7</v>
      </c>
      <c r="BD28" s="136"/>
    </row>
    <row r="29" spans="1:57" x14ac:dyDescent="0.2">
      <c r="A29" s="199">
        <v>21</v>
      </c>
      <c r="B29" s="141">
        <v>27.4</v>
      </c>
      <c r="C29" s="141">
        <v>31.1</v>
      </c>
      <c r="D29" s="141">
        <v>22.4</v>
      </c>
      <c r="E29" s="175">
        <f t="shared" si="3"/>
        <v>8.7000000000000028</v>
      </c>
      <c r="F29" s="141">
        <v>23.4</v>
      </c>
      <c r="G29" s="141">
        <v>19.5</v>
      </c>
      <c r="H29" s="141">
        <v>18</v>
      </c>
      <c r="I29" s="141">
        <v>19.7</v>
      </c>
      <c r="J29" s="141">
        <v>16.3</v>
      </c>
      <c r="K29" s="141">
        <v>15.9</v>
      </c>
      <c r="L29" s="176">
        <v>50</v>
      </c>
      <c r="M29" s="176">
        <v>70</v>
      </c>
      <c r="N29" s="176">
        <v>38</v>
      </c>
      <c r="O29" s="141">
        <v>862.5</v>
      </c>
      <c r="P29" s="141">
        <v>864</v>
      </c>
      <c r="Q29" s="141">
        <v>860.4</v>
      </c>
      <c r="R29" s="175">
        <f t="shared" si="0"/>
        <v>3.6000000000000227</v>
      </c>
      <c r="S29" s="141">
        <v>1005.2</v>
      </c>
      <c r="T29" s="141">
        <v>1007.7</v>
      </c>
      <c r="U29" s="141">
        <v>1002.4</v>
      </c>
      <c r="V29" s="175">
        <f t="shared" si="1"/>
        <v>5.3000000000000682</v>
      </c>
      <c r="W29" s="176">
        <v>4</v>
      </c>
      <c r="X29" s="176">
        <v>10</v>
      </c>
      <c r="Y29" s="176">
        <v>2</v>
      </c>
      <c r="Z29" s="141">
        <v>9</v>
      </c>
      <c r="AA29" s="141">
        <v>0</v>
      </c>
      <c r="AB29" s="120">
        <v>8.68</v>
      </c>
      <c r="AC29" s="120"/>
      <c r="AD29" s="120"/>
      <c r="AE29" s="120"/>
      <c r="AF29" s="120"/>
      <c r="AG29" s="120"/>
      <c r="AH29" s="120"/>
      <c r="AI29" s="120"/>
      <c r="AJ29" s="120"/>
      <c r="AK29" s="120"/>
      <c r="AL29" s="120"/>
      <c r="AM29" s="118"/>
      <c r="AN29" s="118"/>
      <c r="AO29" s="118"/>
      <c r="AP29" s="118"/>
      <c r="AQ29" s="118"/>
      <c r="AR29" s="118"/>
      <c r="AS29" s="118" t="s">
        <v>80</v>
      </c>
      <c r="AT29" s="118" t="s">
        <v>80</v>
      </c>
      <c r="AU29" s="118" t="s">
        <v>80</v>
      </c>
      <c r="AV29" s="118" t="s">
        <v>80</v>
      </c>
      <c r="AW29" s="118" t="s">
        <v>80</v>
      </c>
      <c r="AX29" s="118" t="s">
        <v>101</v>
      </c>
      <c r="AY29" s="119" t="s">
        <v>81</v>
      </c>
      <c r="AZ29" s="124">
        <v>2.7</v>
      </c>
      <c r="BA29" s="45">
        <v>23</v>
      </c>
      <c r="BB29" s="44">
        <v>8.4</v>
      </c>
      <c r="BC29" s="43">
        <v>2.8</v>
      </c>
      <c r="BD29" s="46"/>
    </row>
    <row r="30" spans="1:57" x14ac:dyDescent="0.2">
      <c r="A30" s="199">
        <v>22</v>
      </c>
      <c r="B30" s="141">
        <v>24.4</v>
      </c>
      <c r="C30" s="141">
        <v>31.1</v>
      </c>
      <c r="D30" s="214">
        <v>19.8</v>
      </c>
      <c r="E30" s="175">
        <f t="shared" si="3"/>
        <v>11.3</v>
      </c>
      <c r="F30" s="141">
        <v>19.399999999999999</v>
      </c>
      <c r="G30" s="141">
        <v>19.5</v>
      </c>
      <c r="H30" s="141">
        <v>19.5</v>
      </c>
      <c r="I30" s="141">
        <v>21.4</v>
      </c>
      <c r="J30" s="141">
        <v>16.5</v>
      </c>
      <c r="K30" s="141">
        <v>17.2</v>
      </c>
      <c r="L30" s="176">
        <v>66</v>
      </c>
      <c r="M30" s="176">
        <v>88</v>
      </c>
      <c r="N30" s="176">
        <v>39</v>
      </c>
      <c r="O30" s="141">
        <v>862.7</v>
      </c>
      <c r="P30" s="141">
        <v>864</v>
      </c>
      <c r="Q30" s="141">
        <v>860.4</v>
      </c>
      <c r="R30" s="175">
        <f t="shared" si="0"/>
        <v>3.6000000000000227</v>
      </c>
      <c r="S30" s="141">
        <v>1006.7</v>
      </c>
      <c r="T30" s="141">
        <v>1008.7</v>
      </c>
      <c r="U30" s="141">
        <v>1003.2</v>
      </c>
      <c r="V30" s="175">
        <f t="shared" si="1"/>
        <v>5.5</v>
      </c>
      <c r="W30" s="176">
        <v>6</v>
      </c>
      <c r="X30" s="176">
        <v>10</v>
      </c>
      <c r="Y30" s="176">
        <v>2</v>
      </c>
      <c r="Z30" s="141">
        <v>6.11</v>
      </c>
      <c r="AA30" s="141">
        <v>17.100000000000001</v>
      </c>
      <c r="AB30" s="120">
        <v>6.92</v>
      </c>
      <c r="AC30" s="120" t="s">
        <v>80</v>
      </c>
      <c r="AD30" s="120" t="s">
        <v>80</v>
      </c>
      <c r="AE30" s="120"/>
      <c r="AF30" s="120"/>
      <c r="AG30" s="120"/>
      <c r="AH30" s="120"/>
      <c r="AI30" s="120"/>
      <c r="AJ30" s="120"/>
      <c r="AK30" s="120"/>
      <c r="AL30" s="120"/>
      <c r="AM30" s="17"/>
      <c r="AN30" s="118"/>
      <c r="AO30" s="118"/>
      <c r="AP30" s="118"/>
      <c r="AQ30" s="118"/>
      <c r="AR30" s="118"/>
      <c r="AS30" s="118"/>
      <c r="AT30" s="118" t="s">
        <v>80</v>
      </c>
      <c r="AU30" s="118" t="s">
        <v>80</v>
      </c>
      <c r="AV30" s="118" t="s">
        <v>80</v>
      </c>
      <c r="AW30" s="118" t="s">
        <v>80</v>
      </c>
      <c r="AX30" s="118" t="s">
        <v>95</v>
      </c>
      <c r="AY30" s="119" t="s">
        <v>81</v>
      </c>
      <c r="AZ30" s="43">
        <v>1.9</v>
      </c>
      <c r="BA30" s="45">
        <v>180</v>
      </c>
      <c r="BB30" s="44">
        <v>14.6</v>
      </c>
      <c r="BC30" s="43">
        <v>2</v>
      </c>
      <c r="BD30" s="46"/>
    </row>
    <row r="31" spans="1:57" x14ac:dyDescent="0.2">
      <c r="A31" s="199">
        <v>23</v>
      </c>
      <c r="B31" s="141">
        <v>22.9</v>
      </c>
      <c r="C31" s="141">
        <v>28.8</v>
      </c>
      <c r="D31" s="141">
        <v>19.2</v>
      </c>
      <c r="E31" s="175">
        <f t="shared" si="3"/>
        <v>9.6000000000000014</v>
      </c>
      <c r="F31" s="141">
        <v>18.3</v>
      </c>
      <c r="G31" s="141">
        <v>19.899999999999999</v>
      </c>
      <c r="H31" s="141">
        <v>20.8</v>
      </c>
      <c r="I31" s="141">
        <v>22.3</v>
      </c>
      <c r="J31" s="141">
        <v>19.600000000000001</v>
      </c>
      <c r="K31" s="141">
        <v>18.2</v>
      </c>
      <c r="L31" s="176">
        <v>71</v>
      </c>
      <c r="M31" s="176">
        <v>91</v>
      </c>
      <c r="N31" s="176">
        <v>51</v>
      </c>
      <c r="O31" s="141">
        <v>862.6</v>
      </c>
      <c r="P31" s="141">
        <v>864</v>
      </c>
      <c r="Q31" s="141">
        <v>860.9</v>
      </c>
      <c r="R31" s="175">
        <f t="shared" si="0"/>
        <v>3.1000000000000227</v>
      </c>
      <c r="S31" s="141">
        <v>1007.9</v>
      </c>
      <c r="T31" s="141">
        <v>1010.7</v>
      </c>
      <c r="U31" s="141">
        <v>1005.2</v>
      </c>
      <c r="V31" s="175">
        <f t="shared" si="1"/>
        <v>5.5</v>
      </c>
      <c r="W31" s="176">
        <v>7</v>
      </c>
      <c r="X31" s="176">
        <v>10</v>
      </c>
      <c r="Y31" s="176">
        <v>2</v>
      </c>
      <c r="Z31" s="141">
        <v>2.8</v>
      </c>
      <c r="AA31" s="141">
        <v>6.1</v>
      </c>
      <c r="AB31" s="120">
        <v>4.49</v>
      </c>
      <c r="AC31" s="120" t="s">
        <v>80</v>
      </c>
      <c r="AD31" s="120"/>
      <c r="AE31" s="120"/>
      <c r="AF31" s="120"/>
      <c r="AG31" s="120"/>
      <c r="AH31" s="120"/>
      <c r="AI31" s="120"/>
      <c r="AJ31" s="120" t="s">
        <v>80</v>
      </c>
      <c r="AK31" s="120"/>
      <c r="AL31" s="120"/>
      <c r="AM31" s="17"/>
      <c r="AN31" s="118"/>
      <c r="AO31" s="118"/>
      <c r="AP31" s="118"/>
      <c r="AQ31" s="118"/>
      <c r="AR31" s="118"/>
      <c r="AS31" s="118"/>
      <c r="AT31" s="118" t="s">
        <v>80</v>
      </c>
      <c r="AU31" s="118"/>
      <c r="AV31" s="118"/>
      <c r="AW31" s="118" t="s">
        <v>116</v>
      </c>
      <c r="AX31" s="118"/>
      <c r="AY31" s="119" t="s">
        <v>81</v>
      </c>
      <c r="AZ31" s="43">
        <v>1.2</v>
      </c>
      <c r="BA31" s="45">
        <v>90</v>
      </c>
      <c r="BB31" s="44">
        <v>7.8</v>
      </c>
      <c r="BC31" s="43">
        <v>1.2</v>
      </c>
      <c r="BD31" s="46"/>
    </row>
    <row r="32" spans="1:57" x14ac:dyDescent="0.2">
      <c r="A32" s="199">
        <v>24</v>
      </c>
      <c r="B32" s="141">
        <v>20.8</v>
      </c>
      <c r="C32" s="141">
        <v>25.2</v>
      </c>
      <c r="D32" s="141">
        <v>18.600000000000001</v>
      </c>
      <c r="E32" s="175">
        <f t="shared" si="3"/>
        <v>6.5999999999999979</v>
      </c>
      <c r="F32" s="141">
        <v>19</v>
      </c>
      <c r="G32" s="141">
        <v>19.100000000000001</v>
      </c>
      <c r="H32" s="141">
        <v>20.7</v>
      </c>
      <c r="I32" s="141">
        <v>21.6</v>
      </c>
      <c r="J32" s="141">
        <v>19.7</v>
      </c>
      <c r="K32" s="141">
        <v>18.100000000000001</v>
      </c>
      <c r="L32" s="176">
        <v>81</v>
      </c>
      <c r="M32" s="176">
        <v>88</v>
      </c>
      <c r="N32" s="176">
        <v>77</v>
      </c>
      <c r="O32" s="141">
        <v>863.7</v>
      </c>
      <c r="P32" s="141">
        <v>864.4</v>
      </c>
      <c r="Q32" s="141">
        <v>862.6</v>
      </c>
      <c r="R32" s="175">
        <f t="shared" si="0"/>
        <v>1.7999999999999545</v>
      </c>
      <c r="S32" s="141">
        <v>1009.8</v>
      </c>
      <c r="T32" s="141">
        <v>1010.7</v>
      </c>
      <c r="U32" s="141">
        <v>1008.2</v>
      </c>
      <c r="V32" s="175">
        <f t="shared" si="1"/>
        <v>2.5</v>
      </c>
      <c r="W32" s="176">
        <v>8</v>
      </c>
      <c r="X32" s="176">
        <v>10</v>
      </c>
      <c r="Y32" s="176">
        <v>2</v>
      </c>
      <c r="Z32" s="141">
        <v>1.1000000000000001</v>
      </c>
      <c r="AA32" s="141">
        <v>60</v>
      </c>
      <c r="AB32" s="120">
        <v>4.25</v>
      </c>
      <c r="AC32" s="120" t="s">
        <v>80</v>
      </c>
      <c r="AD32" s="120" t="s">
        <v>80</v>
      </c>
      <c r="AE32" s="120"/>
      <c r="AF32" s="120"/>
      <c r="AG32" s="120"/>
      <c r="AH32" s="120"/>
      <c r="AI32" s="120"/>
      <c r="AJ32" s="120"/>
      <c r="AK32" s="120"/>
      <c r="AL32" s="120"/>
      <c r="AM32" s="118"/>
      <c r="AN32" s="17"/>
      <c r="AO32" s="118"/>
      <c r="AP32" s="118"/>
      <c r="AQ32" s="118"/>
      <c r="AR32" s="118"/>
      <c r="AS32" s="118"/>
      <c r="AT32" s="118"/>
      <c r="AU32" s="118"/>
      <c r="AV32" s="118"/>
      <c r="AW32" s="118"/>
      <c r="AX32" s="118"/>
      <c r="AY32" s="169">
        <v>180</v>
      </c>
      <c r="AZ32" s="43">
        <v>1.8</v>
      </c>
      <c r="BA32" s="45">
        <v>180</v>
      </c>
      <c r="BB32" s="44">
        <v>3.4</v>
      </c>
      <c r="BC32" s="43">
        <v>0.8</v>
      </c>
      <c r="BD32" s="46"/>
    </row>
    <row r="33" spans="1:56" x14ac:dyDescent="0.2">
      <c r="A33" s="174">
        <v>25</v>
      </c>
      <c r="B33" s="141">
        <v>21.9</v>
      </c>
      <c r="C33" s="141">
        <v>24.4</v>
      </c>
      <c r="D33" s="141">
        <v>18.600000000000001</v>
      </c>
      <c r="E33" s="175">
        <f t="shared" si="3"/>
        <v>5.7999999999999972</v>
      </c>
      <c r="F33" s="141">
        <v>17.8</v>
      </c>
      <c r="G33" s="141">
        <v>18.7</v>
      </c>
      <c r="H33" s="141">
        <v>19.8</v>
      </c>
      <c r="I33" s="141">
        <v>21.3</v>
      </c>
      <c r="J33" s="141">
        <v>18.899999999999999</v>
      </c>
      <c r="K33" s="141">
        <v>17.399999999999999</v>
      </c>
      <c r="L33" s="176">
        <v>77</v>
      </c>
      <c r="M33" s="176">
        <v>90</v>
      </c>
      <c r="N33" s="176">
        <v>65</v>
      </c>
      <c r="O33" s="141">
        <v>863.4</v>
      </c>
      <c r="P33" s="141">
        <v>864.9</v>
      </c>
      <c r="Q33" s="141">
        <v>861.5</v>
      </c>
      <c r="R33" s="175">
        <f t="shared" si="0"/>
        <v>3.3999999999999773</v>
      </c>
      <c r="S33" s="141">
        <v>1010.1</v>
      </c>
      <c r="T33" s="141">
        <v>1012.6</v>
      </c>
      <c r="U33" s="141">
        <v>1007</v>
      </c>
      <c r="V33" s="175">
        <f t="shared" si="1"/>
        <v>5.6000000000000227</v>
      </c>
      <c r="W33" s="176">
        <v>7</v>
      </c>
      <c r="X33" s="176">
        <v>10</v>
      </c>
      <c r="Y33" s="176">
        <v>2</v>
      </c>
      <c r="Z33" s="141">
        <v>0.6</v>
      </c>
      <c r="AA33" s="141">
        <v>3</v>
      </c>
      <c r="AB33" s="120">
        <v>9.07</v>
      </c>
      <c r="AC33" s="120" t="s">
        <v>80</v>
      </c>
      <c r="AD33" s="120"/>
      <c r="AE33" s="120"/>
      <c r="AF33" s="120"/>
      <c r="AG33" s="120"/>
      <c r="AH33" s="120"/>
      <c r="AI33" s="120"/>
      <c r="AJ33" s="120"/>
      <c r="AK33" s="120"/>
      <c r="AL33" s="120"/>
      <c r="AM33" s="17"/>
      <c r="AN33" s="118"/>
      <c r="AO33" s="118"/>
      <c r="AP33" s="118"/>
      <c r="AQ33" s="118"/>
      <c r="AR33" s="118"/>
      <c r="AS33" s="118"/>
      <c r="AT33" s="118"/>
      <c r="AU33" s="118"/>
      <c r="AV33" s="118"/>
      <c r="AW33" s="118"/>
      <c r="AX33" s="118"/>
      <c r="AY33" s="121">
        <v>180</v>
      </c>
      <c r="AZ33" s="43">
        <v>1.5</v>
      </c>
      <c r="BA33" s="216">
        <v>180</v>
      </c>
      <c r="BB33" s="112">
        <v>5.6</v>
      </c>
      <c r="BC33" s="48">
        <v>1.5</v>
      </c>
      <c r="BD33" s="48"/>
    </row>
    <row r="34" spans="1:56" x14ac:dyDescent="0.2">
      <c r="A34" s="174">
        <v>26</v>
      </c>
      <c r="B34" s="141">
        <v>21.9</v>
      </c>
      <c r="C34" s="141">
        <v>25.1</v>
      </c>
      <c r="D34" s="141">
        <v>19.100000000000001</v>
      </c>
      <c r="E34" s="175">
        <f t="shared" si="3"/>
        <v>6</v>
      </c>
      <c r="F34" s="141">
        <v>18.899999999999999</v>
      </c>
      <c r="G34" s="141">
        <v>19.5</v>
      </c>
      <c r="H34" s="141">
        <v>20.7</v>
      </c>
      <c r="I34" s="141">
        <v>22.1</v>
      </c>
      <c r="J34" s="141">
        <v>18.899999999999999</v>
      </c>
      <c r="K34" s="141">
        <v>18.2</v>
      </c>
      <c r="L34" s="176">
        <v>78</v>
      </c>
      <c r="M34" s="176">
        <v>97</v>
      </c>
      <c r="N34" s="176">
        <v>61</v>
      </c>
      <c r="O34" s="141">
        <v>862.7</v>
      </c>
      <c r="P34" s="141">
        <v>864.7</v>
      </c>
      <c r="Q34" s="141">
        <v>860.7</v>
      </c>
      <c r="R34" s="175">
        <f t="shared" si="0"/>
        <v>4</v>
      </c>
      <c r="S34" s="141">
        <v>1008.6</v>
      </c>
      <c r="T34" s="141">
        <v>1011.6</v>
      </c>
      <c r="U34" s="141">
        <v>1005.5</v>
      </c>
      <c r="V34" s="175">
        <f t="shared" si="1"/>
        <v>6.1000000000000227</v>
      </c>
      <c r="W34" s="176">
        <v>7</v>
      </c>
      <c r="X34" s="176">
        <v>10</v>
      </c>
      <c r="Y34" s="176">
        <v>2</v>
      </c>
      <c r="Z34" s="141">
        <v>1</v>
      </c>
      <c r="AA34" s="141">
        <v>4</v>
      </c>
      <c r="AB34" s="120">
        <v>3.63</v>
      </c>
      <c r="AC34" s="120" t="s">
        <v>80</v>
      </c>
      <c r="AD34" s="120" t="s">
        <v>80</v>
      </c>
      <c r="AE34" s="120"/>
      <c r="AF34" s="120"/>
      <c r="AG34" s="120"/>
      <c r="AH34" s="120" t="s">
        <v>80</v>
      </c>
      <c r="AI34" s="120" t="s">
        <v>111</v>
      </c>
      <c r="AJ34" s="120"/>
      <c r="AK34" s="120"/>
      <c r="AL34" s="120"/>
      <c r="AM34" s="122"/>
      <c r="AN34" s="122"/>
      <c r="AO34" s="122"/>
      <c r="AP34" s="122"/>
      <c r="AQ34" s="122"/>
      <c r="AR34" s="122"/>
      <c r="AS34" s="122"/>
      <c r="AT34" s="122"/>
      <c r="AU34" s="122"/>
      <c r="AV34" s="122"/>
      <c r="AW34" s="122"/>
      <c r="AX34" s="122"/>
      <c r="AY34" s="121" t="s">
        <v>81</v>
      </c>
      <c r="AZ34" s="215">
        <v>1.5</v>
      </c>
      <c r="BA34" s="45">
        <v>180</v>
      </c>
      <c r="BB34" s="112">
        <v>5.3</v>
      </c>
      <c r="BC34" s="48">
        <v>1.5</v>
      </c>
      <c r="BD34" s="48"/>
    </row>
    <row r="35" spans="1:56" x14ac:dyDescent="0.2">
      <c r="A35" s="174">
        <v>27</v>
      </c>
      <c r="B35" s="141">
        <v>21.6</v>
      </c>
      <c r="C35" s="141">
        <v>26</v>
      </c>
      <c r="D35" s="141">
        <v>18.399999999999999</v>
      </c>
      <c r="E35" s="175">
        <f t="shared" si="3"/>
        <v>7.6000000000000014</v>
      </c>
      <c r="F35" s="141">
        <v>18.5</v>
      </c>
      <c r="G35" s="141">
        <v>19</v>
      </c>
      <c r="H35" s="141">
        <v>20.2</v>
      </c>
      <c r="I35" s="141">
        <v>20.9</v>
      </c>
      <c r="J35" s="141">
        <v>18.899999999999999</v>
      </c>
      <c r="K35" s="141">
        <v>17.7</v>
      </c>
      <c r="L35" s="176">
        <v>78</v>
      </c>
      <c r="M35" s="176">
        <v>97</v>
      </c>
      <c r="N35" s="176">
        <v>57</v>
      </c>
      <c r="O35" s="141">
        <v>863.1</v>
      </c>
      <c r="P35" s="141">
        <v>864.5</v>
      </c>
      <c r="Q35" s="141">
        <v>861.6</v>
      </c>
      <c r="R35" s="175">
        <f t="shared" si="0"/>
        <v>2.8999999999999773</v>
      </c>
      <c r="S35" s="141">
        <v>1009.3</v>
      </c>
      <c r="T35" s="141">
        <v>1011.8</v>
      </c>
      <c r="U35" s="141">
        <v>1007.3</v>
      </c>
      <c r="V35" s="175">
        <f t="shared" si="1"/>
        <v>4.5</v>
      </c>
      <c r="W35" s="176">
        <v>7</v>
      </c>
      <c r="X35" s="176">
        <v>10</v>
      </c>
      <c r="Y35" s="176">
        <v>2</v>
      </c>
      <c r="Z35" s="141">
        <v>1.7</v>
      </c>
      <c r="AA35" s="141">
        <v>31.3</v>
      </c>
      <c r="AB35" s="120">
        <v>6.89</v>
      </c>
      <c r="AC35" s="120" t="s">
        <v>80</v>
      </c>
      <c r="AD35" s="120" t="s">
        <v>80</v>
      </c>
      <c r="AE35" s="120"/>
      <c r="AF35" s="120"/>
      <c r="AG35" s="120"/>
      <c r="AH35" s="120" t="s">
        <v>80</v>
      </c>
      <c r="AI35" s="120" t="s">
        <v>95</v>
      </c>
      <c r="AJ35" s="120"/>
      <c r="AK35" s="120"/>
      <c r="AL35" s="120"/>
      <c r="AM35" s="75"/>
      <c r="AN35" s="122"/>
      <c r="AO35" s="122"/>
      <c r="AP35" s="122"/>
      <c r="AQ35" s="122"/>
      <c r="AR35" s="122"/>
      <c r="AS35" s="122"/>
      <c r="AT35" s="122"/>
      <c r="AU35" s="122" t="s">
        <v>80</v>
      </c>
      <c r="AV35" s="122"/>
      <c r="AW35" s="122"/>
      <c r="AX35" s="122" t="s">
        <v>95</v>
      </c>
      <c r="AY35" s="121">
        <v>180</v>
      </c>
      <c r="AZ35" s="215">
        <v>1.5</v>
      </c>
      <c r="BA35" s="216">
        <v>180</v>
      </c>
      <c r="BB35" s="112">
        <v>6.2</v>
      </c>
      <c r="BC35" s="48">
        <v>1.5</v>
      </c>
      <c r="BD35" s="48"/>
    </row>
    <row r="36" spans="1:56" x14ac:dyDescent="0.2">
      <c r="A36" s="325">
        <v>28</v>
      </c>
      <c r="B36" s="144">
        <v>21.6</v>
      </c>
      <c r="C36" s="326">
        <v>25.4</v>
      </c>
      <c r="D36" s="326">
        <v>18.7</v>
      </c>
      <c r="E36" s="175">
        <f t="shared" si="3"/>
        <v>6.6999999999999993</v>
      </c>
      <c r="F36" s="326">
        <v>19.399999999999999</v>
      </c>
      <c r="G36" s="326">
        <v>19.2</v>
      </c>
      <c r="H36" s="326">
        <v>20.399999999999999</v>
      </c>
      <c r="I36" s="326">
        <v>22.1</v>
      </c>
      <c r="J36" s="326">
        <v>18</v>
      </c>
      <c r="K36" s="326">
        <v>18.2</v>
      </c>
      <c r="L36" s="327">
        <v>80</v>
      </c>
      <c r="M36" s="327">
        <v>93</v>
      </c>
      <c r="N36" s="327">
        <v>57</v>
      </c>
      <c r="O36" s="326">
        <v>864.9</v>
      </c>
      <c r="P36" s="326">
        <v>866.1</v>
      </c>
      <c r="Q36" s="326">
        <v>863.2</v>
      </c>
      <c r="R36" s="328">
        <f t="shared" si="0"/>
        <v>2.8999999999999773</v>
      </c>
      <c r="S36" s="326">
        <v>1011.1</v>
      </c>
      <c r="T36" s="326">
        <v>1012.8</v>
      </c>
      <c r="U36" s="326">
        <v>1009</v>
      </c>
      <c r="V36" s="328">
        <f t="shared" si="1"/>
        <v>3.7999999999999545</v>
      </c>
      <c r="W36" s="327">
        <v>6</v>
      </c>
      <c r="X36" s="176">
        <v>10</v>
      </c>
      <c r="Y36" s="176">
        <v>2</v>
      </c>
      <c r="Z36" s="326">
        <v>1.7</v>
      </c>
      <c r="AA36" s="326">
        <v>16.100000000000001</v>
      </c>
      <c r="AB36" s="265">
        <v>4.18</v>
      </c>
      <c r="AC36" s="265" t="s">
        <v>80</v>
      </c>
      <c r="AD36" s="265"/>
      <c r="AE36" s="265" t="s">
        <v>80</v>
      </c>
      <c r="AF36" s="265"/>
      <c r="AG36" s="265"/>
      <c r="AH36" s="265"/>
      <c r="AI36" s="265"/>
      <c r="AJ36" s="265"/>
      <c r="AK36" s="265"/>
      <c r="AL36" s="265"/>
      <c r="AM36" s="149"/>
      <c r="AN36" s="149"/>
      <c r="AO36" s="149"/>
      <c r="AP36" s="149"/>
      <c r="AQ36" s="149"/>
      <c r="AR36" s="149"/>
      <c r="AS36" s="149"/>
      <c r="AT36" s="149"/>
      <c r="AU36" s="149" t="s">
        <v>80</v>
      </c>
      <c r="AV36" s="149"/>
      <c r="AW36" s="149"/>
      <c r="AX36" s="149" t="s">
        <v>95</v>
      </c>
      <c r="AY36" s="296" t="s">
        <v>81</v>
      </c>
      <c r="AZ36" s="329">
        <v>1.1000000000000001</v>
      </c>
      <c r="BA36" s="216">
        <v>180</v>
      </c>
      <c r="BB36" s="153">
        <v>10.6</v>
      </c>
      <c r="BC36" s="154">
        <v>0.9</v>
      </c>
      <c r="BD36" s="154"/>
    </row>
    <row r="37" spans="1:56" x14ac:dyDescent="0.2">
      <c r="A37" s="174">
        <v>29</v>
      </c>
      <c r="B37" s="141">
        <v>21</v>
      </c>
      <c r="C37" s="141">
        <v>27.6</v>
      </c>
      <c r="D37" s="141">
        <v>17.5</v>
      </c>
      <c r="E37" s="175">
        <f t="shared" si="3"/>
        <v>10.100000000000001</v>
      </c>
      <c r="F37" s="141">
        <v>16.8</v>
      </c>
      <c r="G37" s="141">
        <v>19.3</v>
      </c>
      <c r="H37" s="141">
        <v>20.9</v>
      </c>
      <c r="I37" s="141">
        <v>21.7</v>
      </c>
      <c r="J37" s="141">
        <v>19.399999999999999</v>
      </c>
      <c r="K37" s="141">
        <v>18.3</v>
      </c>
      <c r="L37" s="176">
        <v>82</v>
      </c>
      <c r="M37" s="176">
        <v>97</v>
      </c>
      <c r="N37" s="176">
        <v>56</v>
      </c>
      <c r="O37" s="141">
        <v>865.5</v>
      </c>
      <c r="P37" s="141">
        <v>866.7</v>
      </c>
      <c r="Q37" s="141">
        <v>863.5</v>
      </c>
      <c r="R37" s="175">
        <f t="shared" si="0"/>
        <v>3.2000000000000455</v>
      </c>
      <c r="S37" s="141">
        <v>1012</v>
      </c>
      <c r="T37" s="141">
        <v>1014.6</v>
      </c>
      <c r="U37" s="141">
        <v>1009.3</v>
      </c>
      <c r="V37" s="175">
        <f t="shared" si="1"/>
        <v>5.3000000000000682</v>
      </c>
      <c r="W37" s="176">
        <v>7</v>
      </c>
      <c r="X37" s="176">
        <v>10</v>
      </c>
      <c r="Y37" s="176">
        <v>2</v>
      </c>
      <c r="Z37" s="141">
        <v>5.2</v>
      </c>
      <c r="AA37" s="141">
        <v>12.7</v>
      </c>
      <c r="AB37" s="120">
        <v>3.72</v>
      </c>
      <c r="AC37" s="120" t="s">
        <v>80</v>
      </c>
      <c r="AD37" s="120" t="s">
        <v>80</v>
      </c>
      <c r="AE37" s="120"/>
      <c r="AF37" s="120"/>
      <c r="AG37" s="120"/>
      <c r="AH37" s="120" t="s">
        <v>80</v>
      </c>
      <c r="AI37" s="120" t="s">
        <v>102</v>
      </c>
      <c r="AJ37" s="120" t="s">
        <v>80</v>
      </c>
      <c r="AK37" s="120"/>
      <c r="AL37" s="120"/>
      <c r="AM37" s="122"/>
      <c r="AN37" s="122"/>
      <c r="AO37" s="122"/>
      <c r="AP37" s="122"/>
      <c r="AQ37" s="122"/>
      <c r="AR37" s="122"/>
      <c r="AS37" s="122"/>
      <c r="AT37" s="122" t="s">
        <v>80</v>
      </c>
      <c r="AU37" s="122" t="s">
        <v>80</v>
      </c>
      <c r="AV37" s="122"/>
      <c r="AW37" s="122"/>
      <c r="AX37" s="122" t="s">
        <v>100</v>
      </c>
      <c r="AY37" s="121" t="s">
        <v>81</v>
      </c>
      <c r="AZ37" s="215">
        <v>1.1000000000000001</v>
      </c>
      <c r="BA37" s="216">
        <v>113</v>
      </c>
      <c r="BB37" s="112">
        <v>12.6</v>
      </c>
      <c r="BC37" s="217">
        <v>1</v>
      </c>
      <c r="BD37" s="48"/>
    </row>
    <row r="38" spans="1:56" x14ac:dyDescent="0.2">
      <c r="A38" s="174">
        <v>30</v>
      </c>
      <c r="B38" s="141">
        <v>21.1</v>
      </c>
      <c r="C38" s="141">
        <v>25.7</v>
      </c>
      <c r="D38" s="141">
        <v>18</v>
      </c>
      <c r="E38" s="175">
        <f t="shared" si="3"/>
        <v>7.6999999999999993</v>
      </c>
      <c r="F38" s="141">
        <v>17.7</v>
      </c>
      <c r="G38" s="141">
        <v>18.899999999999999</v>
      </c>
      <c r="H38" s="141">
        <v>20.8</v>
      </c>
      <c r="I38" s="141">
        <v>21.6</v>
      </c>
      <c r="J38" s="141">
        <v>18.8</v>
      </c>
      <c r="K38" s="141">
        <v>17.600000000000001</v>
      </c>
      <c r="L38" s="176">
        <v>78</v>
      </c>
      <c r="M38" s="176">
        <v>95</v>
      </c>
      <c r="N38" s="176">
        <v>65</v>
      </c>
      <c r="O38" s="141">
        <v>864.3</v>
      </c>
      <c r="P38" s="141">
        <v>866.2</v>
      </c>
      <c r="Q38" s="141">
        <v>862.4</v>
      </c>
      <c r="R38" s="175">
        <f t="shared" si="0"/>
        <v>3.8000000000000682</v>
      </c>
      <c r="S38" s="141">
        <v>1011</v>
      </c>
      <c r="T38" s="141">
        <v>1014.1</v>
      </c>
      <c r="U38" s="141">
        <v>1007.8</v>
      </c>
      <c r="V38" s="175">
        <f t="shared" si="1"/>
        <v>6.3000000000000682</v>
      </c>
      <c r="W38" s="176">
        <v>7</v>
      </c>
      <c r="X38" s="176">
        <v>10</v>
      </c>
      <c r="Y38" s="176">
        <v>2</v>
      </c>
      <c r="Z38" s="141">
        <v>3.9</v>
      </c>
      <c r="AA38" s="141">
        <v>2.2000000000000002</v>
      </c>
      <c r="AB38" s="120">
        <v>2.85</v>
      </c>
      <c r="AC38" s="120" t="s">
        <v>80</v>
      </c>
      <c r="AD38" s="120"/>
      <c r="AE38" s="120"/>
      <c r="AF38" s="120"/>
      <c r="AG38" s="120"/>
      <c r="AH38" s="120" t="s">
        <v>80</v>
      </c>
      <c r="AI38" s="120" t="s">
        <v>95</v>
      </c>
      <c r="AJ38" s="120"/>
      <c r="AK38" s="120"/>
      <c r="AL38" s="120"/>
      <c r="AM38" s="122"/>
      <c r="AN38" s="122"/>
      <c r="AO38" s="122"/>
      <c r="AP38" s="122"/>
      <c r="AQ38" s="122"/>
      <c r="AR38" s="122"/>
      <c r="AS38" s="122"/>
      <c r="AT38" s="122"/>
      <c r="AU38" s="122"/>
      <c r="AV38" s="122"/>
      <c r="AW38" s="122"/>
      <c r="AX38" s="122"/>
      <c r="AY38" s="121">
        <v>270</v>
      </c>
      <c r="AZ38" s="215">
        <v>2.1</v>
      </c>
      <c r="BA38" s="271">
        <v>270</v>
      </c>
      <c r="BB38" s="112">
        <v>8.4</v>
      </c>
      <c r="BC38" s="48">
        <v>2.1</v>
      </c>
      <c r="BD38" s="48"/>
    </row>
    <row r="39" spans="1:56" x14ac:dyDescent="0.2">
      <c r="A39" s="174">
        <v>31</v>
      </c>
      <c r="B39" s="141">
        <v>20.8</v>
      </c>
      <c r="C39" s="141">
        <v>24.6</v>
      </c>
      <c r="D39" s="141">
        <v>18.2</v>
      </c>
      <c r="E39" s="175">
        <f t="shared" si="3"/>
        <v>6.4000000000000021</v>
      </c>
      <c r="F39" s="141">
        <v>17.2</v>
      </c>
      <c r="G39" s="141">
        <v>18.5</v>
      </c>
      <c r="H39" s="141">
        <v>19.8</v>
      </c>
      <c r="I39" s="141">
        <v>21.3</v>
      </c>
      <c r="J39" s="141">
        <v>17.3</v>
      </c>
      <c r="K39" s="141">
        <v>17.399999999999999</v>
      </c>
      <c r="L39" s="176">
        <v>81</v>
      </c>
      <c r="M39" s="176">
        <v>93</v>
      </c>
      <c r="N39" s="176">
        <v>62</v>
      </c>
      <c r="O39" s="141">
        <v>863.5</v>
      </c>
      <c r="P39" s="141">
        <v>864.9</v>
      </c>
      <c r="Q39" s="141">
        <v>862.1</v>
      </c>
      <c r="R39" s="175">
        <f t="shared" si="0"/>
        <v>2.7999999999999545</v>
      </c>
      <c r="S39" s="141">
        <v>1010.2</v>
      </c>
      <c r="T39" s="141">
        <v>1012.1</v>
      </c>
      <c r="U39" s="141">
        <v>1008.1</v>
      </c>
      <c r="V39" s="175">
        <f t="shared" si="1"/>
        <v>4</v>
      </c>
      <c r="W39" s="176">
        <v>7</v>
      </c>
      <c r="X39" s="176">
        <v>10</v>
      </c>
      <c r="Y39" s="176">
        <v>2</v>
      </c>
      <c r="Z39" s="330">
        <v>0.2</v>
      </c>
      <c r="AA39" s="141">
        <v>1.9</v>
      </c>
      <c r="AB39" s="120">
        <v>0.66</v>
      </c>
      <c r="AC39" s="120" t="s">
        <v>80</v>
      </c>
      <c r="AD39" s="120"/>
      <c r="AE39" s="120"/>
      <c r="AF39" s="120"/>
      <c r="AG39" s="120"/>
      <c r="AH39" s="120"/>
      <c r="AI39" s="120"/>
      <c r="AJ39" s="120"/>
      <c r="AK39" s="120"/>
      <c r="AL39" s="120"/>
      <c r="AM39" s="122"/>
      <c r="AN39" s="122"/>
      <c r="AO39" s="122"/>
      <c r="AP39" s="122"/>
      <c r="AQ39" s="122"/>
      <c r="AR39" s="122"/>
      <c r="AS39" s="122"/>
      <c r="AT39" s="122"/>
      <c r="AU39" s="122"/>
      <c r="AV39" s="122"/>
      <c r="AW39" s="122"/>
      <c r="AX39" s="122"/>
      <c r="AY39" s="121">
        <v>270</v>
      </c>
      <c r="AZ39" s="215">
        <v>2.2999999999999998</v>
      </c>
      <c r="BA39" s="216">
        <v>270</v>
      </c>
      <c r="BB39" s="112">
        <v>5.6</v>
      </c>
      <c r="BC39" s="48">
        <v>1.8</v>
      </c>
      <c r="BD39" s="48"/>
    </row>
    <row r="40" spans="1:56" x14ac:dyDescent="0.2">
      <c r="A40" s="234"/>
      <c r="B40" s="235">
        <f>STDEV(B9:B39)</f>
        <v>2.8927941621408979</v>
      </c>
      <c r="C40" s="235"/>
      <c r="D40" s="235"/>
      <c r="E40" s="235"/>
      <c r="F40" s="235"/>
      <c r="G40" s="235"/>
      <c r="H40" s="235"/>
      <c r="I40" s="235"/>
      <c r="J40" s="235"/>
      <c r="K40" s="235"/>
      <c r="L40" s="236"/>
      <c r="M40" s="236"/>
      <c r="N40" s="236"/>
      <c r="O40" s="235"/>
      <c r="P40" s="235"/>
      <c r="Q40" s="235"/>
      <c r="R40" s="237"/>
      <c r="S40" s="235"/>
      <c r="T40" s="235"/>
      <c r="U40" s="235"/>
      <c r="V40" s="235"/>
      <c r="W40" s="236"/>
      <c r="X40" s="236"/>
      <c r="Y40" s="236"/>
      <c r="Z40" s="238"/>
      <c r="AA40" s="238"/>
      <c r="AB40" s="239"/>
      <c r="AC40" s="239"/>
      <c r="AD40" s="239"/>
      <c r="AE40" s="239"/>
      <c r="AF40" s="239"/>
      <c r="AG40" s="239"/>
      <c r="AH40" s="239"/>
      <c r="AI40" s="239"/>
      <c r="AJ40" s="239"/>
      <c r="AK40" s="239"/>
      <c r="AL40" s="239"/>
      <c r="BA40" s="216"/>
      <c r="BB40" s="240">
        <f>MAXA(BB5:BB35)</f>
        <v>18.8</v>
      </c>
      <c r="BC40" s="183">
        <f>AVERAGE(BC9:BC39)</f>
        <v>1.9032258064516128</v>
      </c>
    </row>
    <row r="41" spans="1:56" x14ac:dyDescent="0.2">
      <c r="A41" s="241"/>
      <c r="B41" s="235"/>
      <c r="C41" s="235"/>
      <c r="D41" s="235"/>
      <c r="E41" s="235"/>
      <c r="F41" s="235"/>
      <c r="G41" s="235"/>
      <c r="H41" s="235"/>
      <c r="I41" s="235"/>
      <c r="J41" s="235"/>
      <c r="K41" s="235"/>
      <c r="L41" s="236"/>
      <c r="M41" s="236"/>
      <c r="N41" s="236"/>
      <c r="O41" s="235"/>
      <c r="P41" s="235"/>
      <c r="Q41" s="235"/>
      <c r="R41" s="242"/>
      <c r="S41" s="235"/>
      <c r="T41" s="235"/>
      <c r="U41" s="235"/>
      <c r="V41" s="235"/>
      <c r="W41" s="236"/>
      <c r="X41" s="236"/>
      <c r="Y41" s="236"/>
      <c r="Z41" s="243"/>
      <c r="AA41" s="238"/>
      <c r="AB41" s="244"/>
      <c r="AC41" s="239"/>
      <c r="AD41" s="239"/>
      <c r="AE41" s="239"/>
      <c r="AF41" s="239"/>
      <c r="AG41" s="239"/>
      <c r="AH41" s="239"/>
      <c r="AI41" s="239"/>
      <c r="AJ41" s="239"/>
      <c r="AK41" s="239"/>
      <c r="AL41" s="239"/>
      <c r="AM41" s="235"/>
      <c r="BA41" s="216"/>
    </row>
    <row r="42" spans="1:56" s="248" customFormat="1" x14ac:dyDescent="0.2">
      <c r="A42" s="245" t="s">
        <v>35</v>
      </c>
      <c r="B42" s="240">
        <f t="shared" ref="B42:Q42" si="4">SUM(B9:B39)</f>
        <v>777.09999999999991</v>
      </c>
      <c r="C42" s="240">
        <f t="shared" si="4"/>
        <v>940.6</v>
      </c>
      <c r="D42" s="240">
        <f t="shared" si="4"/>
        <v>616.70000000000016</v>
      </c>
      <c r="E42" s="240">
        <f>SUM(E10:E39)</f>
        <v>315.7000000000001</v>
      </c>
      <c r="F42" s="240">
        <f t="shared" si="4"/>
        <v>595.19999999999993</v>
      </c>
      <c r="G42" s="240">
        <f t="shared" si="4"/>
        <v>594.6</v>
      </c>
      <c r="H42" s="240">
        <f t="shared" si="4"/>
        <v>578.39999999999986</v>
      </c>
      <c r="I42" s="240">
        <f t="shared" si="4"/>
        <v>638.10000000000014</v>
      </c>
      <c r="J42" s="240">
        <f t="shared" si="4"/>
        <v>513.29999999999984</v>
      </c>
      <c r="K42" s="240">
        <f t="shared" si="4"/>
        <v>505.4</v>
      </c>
      <c r="L42" s="240">
        <f t="shared" si="4"/>
        <v>1915</v>
      </c>
      <c r="M42" s="240">
        <f t="shared" si="4"/>
        <v>2572</v>
      </c>
      <c r="N42" s="240">
        <f t="shared" si="4"/>
        <v>1313</v>
      </c>
      <c r="O42" s="240">
        <f t="shared" si="4"/>
        <v>26731.500000000004</v>
      </c>
      <c r="P42" s="240">
        <f t="shared" si="4"/>
        <v>26777.100000000002</v>
      </c>
      <c r="Q42" s="240">
        <f t="shared" si="4"/>
        <v>26668.2</v>
      </c>
      <c r="R42" s="240">
        <f>P42-Q42</f>
        <v>108.90000000000146</v>
      </c>
      <c r="S42" s="240">
        <f t="shared" ref="S42:AM42" si="5">SUM(S9:S39)</f>
        <v>31214.999999999993</v>
      </c>
      <c r="T42" s="240">
        <f t="shared" si="5"/>
        <v>31291.799999999996</v>
      </c>
      <c r="U42" s="240">
        <f t="shared" si="5"/>
        <v>31099.500000000007</v>
      </c>
      <c r="V42" s="240">
        <f t="shared" si="5"/>
        <v>192.3000000000003</v>
      </c>
      <c r="W42" s="240">
        <f t="shared" si="5"/>
        <v>148</v>
      </c>
      <c r="X42" s="240">
        <f t="shared" si="5"/>
        <v>310</v>
      </c>
      <c r="Y42" s="240">
        <f t="shared" si="5"/>
        <v>62</v>
      </c>
      <c r="Z42" s="246">
        <f t="shared" si="5"/>
        <v>200.01</v>
      </c>
      <c r="AA42" s="240">
        <f t="shared" si="5"/>
        <v>244.89999999999998</v>
      </c>
      <c r="AB42" s="247">
        <f t="shared" si="5"/>
        <v>203.22</v>
      </c>
      <c r="AC42" s="247"/>
      <c r="AD42" s="247"/>
      <c r="AE42" s="247"/>
      <c r="AF42" s="247"/>
      <c r="AG42" s="247"/>
      <c r="AH42" s="247"/>
      <c r="AI42" s="247"/>
      <c r="AJ42" s="247"/>
      <c r="AK42" s="247"/>
      <c r="AL42" s="247"/>
      <c r="AM42" s="247">
        <f t="shared" si="5"/>
        <v>0</v>
      </c>
    </row>
    <row r="43" spans="1:56" s="248" customFormat="1" x14ac:dyDescent="0.2">
      <c r="A43" s="245" t="s">
        <v>36</v>
      </c>
      <c r="B43" s="240">
        <f t="shared" ref="B43:Q43" si="6">AVERAGEA(B9:B39)</f>
        <v>25.06774193548387</v>
      </c>
      <c r="C43" s="240">
        <f t="shared" si="6"/>
        <v>30.341935483870969</v>
      </c>
      <c r="D43" s="240">
        <f t="shared" si="6"/>
        <v>19.893548387096779</v>
      </c>
      <c r="E43" s="240">
        <f>AVERAGEA(E10:E39)</f>
        <v>10.523333333333337</v>
      </c>
      <c r="F43" s="240">
        <f t="shared" si="6"/>
        <v>19.2</v>
      </c>
      <c r="G43" s="240">
        <f t="shared" si="6"/>
        <v>19.180645161290322</v>
      </c>
      <c r="H43" s="240">
        <f t="shared" si="6"/>
        <v>18.658064516129027</v>
      </c>
      <c r="I43" s="240">
        <f t="shared" si="6"/>
        <v>20.583870967741941</v>
      </c>
      <c r="J43" s="240">
        <f t="shared" si="6"/>
        <v>16.558064516129026</v>
      </c>
      <c r="K43" s="240">
        <f t="shared" si="6"/>
        <v>16.303225806451611</v>
      </c>
      <c r="L43" s="240">
        <f t="shared" si="6"/>
        <v>61.774193548387096</v>
      </c>
      <c r="M43" s="240">
        <f t="shared" si="6"/>
        <v>82.967741935483872</v>
      </c>
      <c r="N43" s="240">
        <f t="shared" si="6"/>
        <v>42.354838709677416</v>
      </c>
      <c r="O43" s="240">
        <f t="shared" si="6"/>
        <v>862.30645161290329</v>
      </c>
      <c r="P43" s="240">
        <f t="shared" si="6"/>
        <v>863.7774193548388</v>
      </c>
      <c r="Q43" s="240">
        <f t="shared" si="6"/>
        <v>860.26451612903224</v>
      </c>
      <c r="R43" s="240">
        <f>P43-Q43</f>
        <v>3.5129032258065536</v>
      </c>
      <c r="S43" s="240">
        <f t="shared" ref="S43:AM43" si="7">AVERAGEA(S9:S39)</f>
        <v>1006.9354838709675</v>
      </c>
      <c r="T43" s="240">
        <f t="shared" si="7"/>
        <v>1009.4129032258063</v>
      </c>
      <c r="U43" s="240">
        <f t="shared" si="7"/>
        <v>1003.2096774193551</v>
      </c>
      <c r="V43" s="240">
        <f t="shared" si="7"/>
        <v>6.2032258064516226</v>
      </c>
      <c r="W43" s="240">
        <f t="shared" si="7"/>
        <v>4.774193548387097</v>
      </c>
      <c r="X43" s="240">
        <f t="shared" si="7"/>
        <v>10</v>
      </c>
      <c r="Y43" s="240">
        <f t="shared" si="7"/>
        <v>2</v>
      </c>
      <c r="Z43" s="246">
        <f t="shared" si="7"/>
        <v>6.451935483870967</v>
      </c>
      <c r="AA43" s="240">
        <f t="shared" si="7"/>
        <v>7.8999999999999995</v>
      </c>
      <c r="AB43" s="240">
        <f t="shared" si="7"/>
        <v>6.5554838709677421</v>
      </c>
      <c r="AC43" s="240"/>
      <c r="AD43" s="240"/>
      <c r="AE43" s="240"/>
      <c r="AF43" s="240"/>
      <c r="AG43" s="240"/>
      <c r="AH43" s="240"/>
      <c r="AI43" s="240"/>
      <c r="AJ43" s="240"/>
      <c r="AK43" s="240"/>
      <c r="AL43" s="240"/>
      <c r="AM43" s="240" t="e">
        <f t="shared" si="7"/>
        <v>#DIV/0!</v>
      </c>
    </row>
    <row r="44" spans="1:56" s="248" customFormat="1" x14ac:dyDescent="0.2">
      <c r="A44" s="245" t="s">
        <v>19</v>
      </c>
      <c r="B44" s="240">
        <f t="shared" ref="B44:Q44" si="8">MAXA(B9:B39)</f>
        <v>30</v>
      </c>
      <c r="C44" s="240">
        <f t="shared" si="8"/>
        <v>35.9</v>
      </c>
      <c r="D44" s="240">
        <f t="shared" si="8"/>
        <v>22.4</v>
      </c>
      <c r="E44" s="240">
        <f>MAXA(E10:E39)</f>
        <v>16.600000000000001</v>
      </c>
      <c r="F44" s="240">
        <f t="shared" si="8"/>
        <v>23.4</v>
      </c>
      <c r="G44" s="240">
        <f t="shared" si="8"/>
        <v>20.7</v>
      </c>
      <c r="H44" s="240">
        <f t="shared" si="8"/>
        <v>22.7</v>
      </c>
      <c r="I44" s="240">
        <f t="shared" si="8"/>
        <v>25.1</v>
      </c>
      <c r="J44" s="240">
        <f t="shared" si="8"/>
        <v>21.1</v>
      </c>
      <c r="K44" s="240">
        <f t="shared" si="8"/>
        <v>19.600000000000001</v>
      </c>
      <c r="L44" s="240">
        <f t="shared" si="8"/>
        <v>82</v>
      </c>
      <c r="M44" s="240">
        <f t="shared" si="8"/>
        <v>97</v>
      </c>
      <c r="N44" s="240">
        <f t="shared" si="8"/>
        <v>77</v>
      </c>
      <c r="O44" s="240">
        <f t="shared" si="8"/>
        <v>865.5</v>
      </c>
      <c r="P44" s="240">
        <f t="shared" si="8"/>
        <v>866.7</v>
      </c>
      <c r="Q44" s="240">
        <f t="shared" si="8"/>
        <v>863.5</v>
      </c>
      <c r="R44" s="240">
        <f>MAXA(R9:R39)</f>
        <v>4.8999999999999773</v>
      </c>
      <c r="S44" s="240">
        <f t="shared" ref="S44:AM44" si="9">MAXA(S9:S39)</f>
        <v>1012</v>
      </c>
      <c r="T44" s="240">
        <f t="shared" si="9"/>
        <v>1014.6</v>
      </c>
      <c r="U44" s="240">
        <f t="shared" si="9"/>
        <v>1009.3</v>
      </c>
      <c r="V44" s="240">
        <f t="shared" si="9"/>
        <v>8.8000000000000682</v>
      </c>
      <c r="W44" s="240">
        <f t="shared" si="9"/>
        <v>8</v>
      </c>
      <c r="X44" s="240">
        <f t="shared" si="9"/>
        <v>10</v>
      </c>
      <c r="Y44" s="240">
        <f t="shared" si="9"/>
        <v>2</v>
      </c>
      <c r="Z44" s="246">
        <f t="shared" si="9"/>
        <v>12.8</v>
      </c>
      <c r="AA44" s="240">
        <f t="shared" si="9"/>
        <v>60</v>
      </c>
      <c r="AB44" s="240">
        <f t="shared" si="9"/>
        <v>10.86</v>
      </c>
      <c r="AC44" s="240"/>
      <c r="AD44" s="240"/>
      <c r="AE44" s="240"/>
      <c r="AF44" s="240"/>
      <c r="AG44" s="240"/>
      <c r="AH44" s="240"/>
      <c r="AI44" s="240"/>
      <c r="AJ44" s="240"/>
      <c r="AK44" s="240"/>
      <c r="AL44" s="240"/>
      <c r="AM44" s="240">
        <f t="shared" si="9"/>
        <v>0</v>
      </c>
    </row>
    <row r="45" spans="1:56" s="248" customFormat="1" x14ac:dyDescent="0.2">
      <c r="A45" s="245" t="s">
        <v>20</v>
      </c>
      <c r="B45" s="240">
        <f t="shared" ref="B45:Q45" si="10">MINA(B9:B39)</f>
        <v>20.8</v>
      </c>
      <c r="C45" s="240">
        <f t="shared" si="10"/>
        <v>24.4</v>
      </c>
      <c r="D45" s="240">
        <f t="shared" si="10"/>
        <v>17.5</v>
      </c>
      <c r="E45" s="240">
        <f>MINA(E10:E36)</f>
        <v>5.7999999999999972</v>
      </c>
      <c r="F45" s="240">
        <f t="shared" si="10"/>
        <v>16.8</v>
      </c>
      <c r="G45" s="240">
        <f t="shared" si="10"/>
        <v>16.100000000000001</v>
      </c>
      <c r="H45" s="240">
        <f t="shared" si="10"/>
        <v>11.4</v>
      </c>
      <c r="I45" s="240">
        <f t="shared" si="10"/>
        <v>15.9</v>
      </c>
      <c r="J45" s="240">
        <f t="shared" si="10"/>
        <v>8.6</v>
      </c>
      <c r="K45" s="240">
        <f t="shared" si="10"/>
        <v>8.6</v>
      </c>
      <c r="L45" s="240">
        <f t="shared" si="10"/>
        <v>33</v>
      </c>
      <c r="M45" s="240">
        <f t="shared" si="10"/>
        <v>56</v>
      </c>
      <c r="N45" s="240">
        <f t="shared" si="10"/>
        <v>14</v>
      </c>
      <c r="O45" s="240">
        <f t="shared" si="10"/>
        <v>858.1</v>
      </c>
      <c r="P45" s="240">
        <f t="shared" si="10"/>
        <v>859.5</v>
      </c>
      <c r="Q45" s="240">
        <f t="shared" si="10"/>
        <v>856.3</v>
      </c>
      <c r="R45" s="240">
        <f>MINA(R9:R36)</f>
        <v>1.7999999999999545</v>
      </c>
      <c r="S45" s="240">
        <f t="shared" ref="S45:AM45" si="11">MINA(S9:S39)</f>
        <v>1002.1</v>
      </c>
      <c r="T45" s="240">
        <f t="shared" si="11"/>
        <v>1004.6</v>
      </c>
      <c r="U45" s="240">
        <f t="shared" si="11"/>
        <v>997.2</v>
      </c>
      <c r="V45" s="240">
        <f>MINA(V9:V36)</f>
        <v>2.5</v>
      </c>
      <c r="W45" s="240">
        <f t="shared" si="11"/>
        <v>1</v>
      </c>
      <c r="X45" s="240">
        <f t="shared" si="11"/>
        <v>10</v>
      </c>
      <c r="Y45" s="240">
        <f t="shared" si="11"/>
        <v>2</v>
      </c>
      <c r="Z45" s="246">
        <f t="shared" si="11"/>
        <v>0.2</v>
      </c>
      <c r="AA45" s="240">
        <f t="shared" si="11"/>
        <v>0</v>
      </c>
      <c r="AB45" s="240">
        <f t="shared" si="11"/>
        <v>0.66</v>
      </c>
      <c r="AC45" s="240"/>
      <c r="AD45" s="240"/>
      <c r="AE45" s="240"/>
      <c r="AF45" s="240"/>
      <c r="AG45" s="240"/>
      <c r="AH45" s="240"/>
      <c r="AI45" s="240"/>
      <c r="AJ45" s="240"/>
      <c r="AK45" s="240"/>
      <c r="AL45" s="240"/>
      <c r="AM45" s="240">
        <f t="shared" si="11"/>
        <v>0</v>
      </c>
    </row>
    <row r="46" spans="1:56" x14ac:dyDescent="0.2">
      <c r="A46" s="241"/>
      <c r="B46" s="235"/>
      <c r="C46" s="235"/>
      <c r="D46" s="235"/>
      <c r="E46" s="235"/>
      <c r="F46" s="235"/>
      <c r="G46" s="235"/>
      <c r="H46" s="235"/>
      <c r="I46" s="235"/>
      <c r="J46" s="235"/>
      <c r="K46" s="235"/>
      <c r="L46" s="235"/>
      <c r="M46" s="235"/>
      <c r="N46" s="235"/>
      <c r="O46" s="235"/>
      <c r="P46" s="235"/>
      <c r="Q46" s="235"/>
      <c r="R46" s="242">
        <f t="shared" ref="R46:R51" si="12">P46-Q46</f>
        <v>0</v>
      </c>
      <c r="S46" s="235"/>
      <c r="T46" s="235"/>
      <c r="U46" s="235"/>
      <c r="V46" s="235"/>
      <c r="W46" s="235"/>
      <c r="X46" s="235"/>
      <c r="Y46" s="235"/>
      <c r="Z46" s="250"/>
      <c r="AA46" s="235"/>
      <c r="AB46" s="251"/>
      <c r="AC46" s="251"/>
      <c r="AD46" s="251"/>
      <c r="AE46" s="251"/>
      <c r="AF46" s="251"/>
      <c r="AG46" s="251"/>
      <c r="AH46" s="251"/>
      <c r="AI46" s="251"/>
      <c r="AJ46" s="251"/>
      <c r="AK46" s="251"/>
      <c r="AL46" s="251"/>
      <c r="AM46" s="252"/>
    </row>
    <row r="47" spans="1:56" s="334" customFormat="1" x14ac:dyDescent="0.2">
      <c r="A47" s="318" t="s">
        <v>35</v>
      </c>
      <c r="B47" s="319">
        <f t="shared" ref="B47:L47" si="13">SUM(B9:B18)</f>
        <v>255.2</v>
      </c>
      <c r="C47" s="319">
        <f t="shared" si="13"/>
        <v>306</v>
      </c>
      <c r="D47" s="319">
        <f t="shared" si="13"/>
        <v>201.2</v>
      </c>
      <c r="E47" s="319">
        <f>SUM(E9:E18)</f>
        <v>104.80000000000001</v>
      </c>
      <c r="F47" s="319">
        <f t="shared" si="13"/>
        <v>193.20000000000002</v>
      </c>
      <c r="G47" s="319">
        <f t="shared" si="13"/>
        <v>188.89999999999995</v>
      </c>
      <c r="H47" s="319">
        <f t="shared" si="13"/>
        <v>180.39999999999998</v>
      </c>
      <c r="I47" s="319">
        <f t="shared" si="13"/>
        <v>205.9</v>
      </c>
      <c r="J47" s="319">
        <f t="shared" si="13"/>
        <v>158.79999999999998</v>
      </c>
      <c r="K47" s="319">
        <f t="shared" si="13"/>
        <v>156.39999999999998</v>
      </c>
      <c r="L47" s="319">
        <f t="shared" si="13"/>
        <v>589</v>
      </c>
      <c r="M47" s="319"/>
      <c r="N47" s="319">
        <f>SUM(N9:N18)</f>
        <v>386</v>
      </c>
      <c r="O47" s="319">
        <f>SUM(O9:O18)</f>
        <v>8609.9</v>
      </c>
      <c r="P47" s="319">
        <f>SUM(P9:P18)</f>
        <v>8624</v>
      </c>
      <c r="Q47" s="319">
        <f>SUM(Q9:Q18)</f>
        <v>8587.4999999999982</v>
      </c>
      <c r="R47" s="319">
        <f t="shared" si="12"/>
        <v>36.500000000001819</v>
      </c>
      <c r="S47" s="319">
        <f t="shared" ref="S47:AB47" si="14">SUM(S9:S18)</f>
        <v>10056.4</v>
      </c>
      <c r="T47" s="319">
        <f t="shared" si="14"/>
        <v>10075.5</v>
      </c>
      <c r="U47" s="319">
        <f t="shared" si="14"/>
        <v>10013.800000000001</v>
      </c>
      <c r="V47" s="319">
        <f t="shared" si="14"/>
        <v>61.700000000000045</v>
      </c>
      <c r="W47" s="319">
        <f t="shared" si="14"/>
        <v>52</v>
      </c>
      <c r="X47" s="319">
        <f t="shared" si="14"/>
        <v>100</v>
      </c>
      <c r="Y47" s="319">
        <f t="shared" si="14"/>
        <v>20</v>
      </c>
      <c r="Z47" s="319">
        <f>SUM(Z9:Z18)</f>
        <v>59.5</v>
      </c>
      <c r="AA47" s="319">
        <f t="shared" si="14"/>
        <v>60.1</v>
      </c>
      <c r="AB47" s="319">
        <f t="shared" si="14"/>
        <v>70.53</v>
      </c>
      <c r="AC47" s="331"/>
      <c r="AD47" s="331"/>
      <c r="AE47" s="331"/>
      <c r="AF47" s="331"/>
      <c r="AG47" s="331"/>
      <c r="AH47" s="331"/>
      <c r="AI47" s="331"/>
      <c r="AJ47" s="331"/>
      <c r="AK47" s="331"/>
      <c r="AL47" s="331"/>
      <c r="AM47" s="332"/>
      <c r="AN47" s="333"/>
      <c r="AO47" s="333"/>
      <c r="AP47" s="333"/>
      <c r="AQ47" s="333"/>
      <c r="AR47" s="333"/>
      <c r="AS47" s="333"/>
      <c r="AT47" s="333"/>
      <c r="AU47" s="333"/>
      <c r="AV47" s="333"/>
      <c r="AW47" s="333"/>
      <c r="AX47" s="333"/>
      <c r="AY47" s="333"/>
      <c r="AZ47" s="333"/>
      <c r="BA47" s="333"/>
      <c r="BB47" s="333"/>
      <c r="BC47" s="333"/>
      <c r="BD47" s="333"/>
    </row>
    <row r="48" spans="1:56" s="334" customFormat="1" x14ac:dyDescent="0.2">
      <c r="A48" s="318" t="s">
        <v>32</v>
      </c>
      <c r="B48" s="319">
        <f t="shared" ref="B48:Q48" si="15">AVERAGEA(B9:B18)</f>
        <v>25.52</v>
      </c>
      <c r="C48" s="319">
        <f t="shared" si="15"/>
        <v>30.6</v>
      </c>
      <c r="D48" s="319">
        <f t="shared" si="15"/>
        <v>20.119999999999997</v>
      </c>
      <c r="E48" s="319">
        <f>AVERAGEA(E9:E18)</f>
        <v>10.48</v>
      </c>
      <c r="F48" s="319">
        <f t="shared" si="15"/>
        <v>19.32</v>
      </c>
      <c r="G48" s="319">
        <f t="shared" si="15"/>
        <v>18.889999999999993</v>
      </c>
      <c r="H48" s="319">
        <f t="shared" si="15"/>
        <v>18.04</v>
      </c>
      <c r="I48" s="319">
        <f t="shared" si="15"/>
        <v>20.59</v>
      </c>
      <c r="J48" s="319">
        <f t="shared" si="15"/>
        <v>15.879999999999999</v>
      </c>
      <c r="K48" s="319">
        <f t="shared" si="15"/>
        <v>15.639999999999997</v>
      </c>
      <c r="L48" s="319">
        <f t="shared" si="15"/>
        <v>58.9</v>
      </c>
      <c r="M48" s="319">
        <f t="shared" si="15"/>
        <v>80.400000000000006</v>
      </c>
      <c r="N48" s="319">
        <f t="shared" si="15"/>
        <v>38.6</v>
      </c>
      <c r="O48" s="319">
        <f t="shared" si="15"/>
        <v>860.99</v>
      </c>
      <c r="P48" s="319">
        <f t="shared" si="15"/>
        <v>862.4</v>
      </c>
      <c r="Q48" s="319">
        <f t="shared" si="15"/>
        <v>858.74999999999977</v>
      </c>
      <c r="R48" s="319">
        <f t="shared" si="12"/>
        <v>3.6500000000002046</v>
      </c>
      <c r="S48" s="319">
        <f t="shared" ref="S48:AB48" si="16">AVERAGEA(S9:S18)</f>
        <v>1005.64</v>
      </c>
      <c r="T48" s="319">
        <f t="shared" si="16"/>
        <v>1007.55</v>
      </c>
      <c r="U48" s="319">
        <f t="shared" si="16"/>
        <v>1001.3800000000001</v>
      </c>
      <c r="V48" s="319">
        <f t="shared" si="16"/>
        <v>6.1700000000000044</v>
      </c>
      <c r="W48" s="319">
        <f t="shared" si="16"/>
        <v>5.2</v>
      </c>
      <c r="X48" s="319">
        <f t="shared" si="16"/>
        <v>10</v>
      </c>
      <c r="Y48" s="319">
        <f t="shared" si="16"/>
        <v>2</v>
      </c>
      <c r="Z48" s="319">
        <f>AVERAGEA(Z9:Z18)</f>
        <v>5.95</v>
      </c>
      <c r="AA48" s="319">
        <f t="shared" si="16"/>
        <v>6.01</v>
      </c>
      <c r="AB48" s="319">
        <f t="shared" si="16"/>
        <v>7.0529999999999999</v>
      </c>
      <c r="AC48" s="331"/>
      <c r="AD48" s="331"/>
      <c r="AE48" s="331"/>
      <c r="AF48" s="331"/>
      <c r="AG48" s="331"/>
      <c r="AH48" s="331"/>
      <c r="AI48" s="331"/>
      <c r="AJ48" s="331"/>
      <c r="AK48" s="331"/>
      <c r="AL48" s="331"/>
      <c r="AM48" s="332"/>
      <c r="AN48" s="333"/>
      <c r="AO48" s="333"/>
      <c r="AP48" s="333"/>
      <c r="AQ48" s="333"/>
      <c r="AR48" s="333"/>
      <c r="AS48" s="333"/>
      <c r="AT48" s="333"/>
      <c r="AU48" s="333"/>
      <c r="AV48" s="333"/>
      <c r="AW48" s="333"/>
      <c r="AX48" s="333"/>
      <c r="AY48" s="333"/>
      <c r="AZ48" s="333"/>
      <c r="BA48" s="333"/>
      <c r="BB48" s="333"/>
      <c r="BC48" s="333"/>
      <c r="BD48" s="333"/>
    </row>
    <row r="49" spans="1:56" s="334" customFormat="1" x14ac:dyDescent="0.2">
      <c r="A49" s="318" t="s">
        <v>19</v>
      </c>
      <c r="B49" s="319">
        <f t="shared" ref="B49:Q49" si="17">MAXA(B9:B18)</f>
        <v>28.9</v>
      </c>
      <c r="C49" s="319">
        <f t="shared" si="17"/>
        <v>35</v>
      </c>
      <c r="D49" s="319">
        <f t="shared" si="17"/>
        <v>22</v>
      </c>
      <c r="E49" s="319">
        <f>MAXA(E9:E18)</f>
        <v>16.600000000000001</v>
      </c>
      <c r="F49" s="319">
        <f t="shared" si="17"/>
        <v>21.5</v>
      </c>
      <c r="G49" s="319">
        <f t="shared" si="17"/>
        <v>20.7</v>
      </c>
      <c r="H49" s="319">
        <f t="shared" si="17"/>
        <v>22.7</v>
      </c>
      <c r="I49" s="319">
        <f t="shared" si="17"/>
        <v>25.1</v>
      </c>
      <c r="J49" s="319">
        <f t="shared" si="17"/>
        <v>21.1</v>
      </c>
      <c r="K49" s="319">
        <f t="shared" si="17"/>
        <v>19.600000000000001</v>
      </c>
      <c r="L49" s="319">
        <f t="shared" si="17"/>
        <v>78</v>
      </c>
      <c r="M49" s="319">
        <f t="shared" si="17"/>
        <v>96</v>
      </c>
      <c r="N49" s="319">
        <f t="shared" si="17"/>
        <v>61</v>
      </c>
      <c r="O49" s="319">
        <f t="shared" si="17"/>
        <v>863.6</v>
      </c>
      <c r="P49" s="319">
        <f t="shared" si="17"/>
        <v>864.5</v>
      </c>
      <c r="Q49" s="319">
        <f t="shared" si="17"/>
        <v>861.9</v>
      </c>
      <c r="R49" s="319">
        <f t="shared" si="12"/>
        <v>2.6000000000000227</v>
      </c>
      <c r="S49" s="319">
        <f t="shared" ref="S49:AB49" si="18">MAXA(S9:S18)</f>
        <v>1009.3</v>
      </c>
      <c r="T49" s="319">
        <f t="shared" si="18"/>
        <v>1010.2</v>
      </c>
      <c r="U49" s="319">
        <f t="shared" si="18"/>
        <v>1005.9</v>
      </c>
      <c r="V49" s="319">
        <f t="shared" si="18"/>
        <v>8.5</v>
      </c>
      <c r="W49" s="319">
        <f t="shared" si="18"/>
        <v>8</v>
      </c>
      <c r="X49" s="319">
        <f t="shared" si="18"/>
        <v>10</v>
      </c>
      <c r="Y49" s="319">
        <f t="shared" si="18"/>
        <v>2</v>
      </c>
      <c r="Z49" s="319">
        <f>MAXA(Z9:Z18)</f>
        <v>12.4</v>
      </c>
      <c r="AA49" s="319">
        <f t="shared" si="18"/>
        <v>50.2</v>
      </c>
      <c r="AB49" s="319">
        <f t="shared" si="18"/>
        <v>10.86</v>
      </c>
      <c r="AC49" s="331"/>
      <c r="AD49" s="331"/>
      <c r="AE49" s="331"/>
      <c r="AF49" s="331"/>
      <c r="AG49" s="331"/>
      <c r="AH49" s="331"/>
      <c r="AI49" s="331"/>
      <c r="AJ49" s="331"/>
      <c r="AK49" s="331"/>
      <c r="AL49" s="331"/>
      <c r="AM49" s="332"/>
      <c r="AN49" s="333"/>
      <c r="AO49" s="333"/>
      <c r="AP49" s="333"/>
      <c r="AQ49" s="333"/>
      <c r="AR49" s="333"/>
      <c r="AS49" s="333"/>
      <c r="AT49" s="333"/>
      <c r="AU49" s="333"/>
      <c r="AV49" s="333"/>
      <c r="AW49" s="333"/>
      <c r="AX49" s="333"/>
      <c r="AY49" s="333"/>
      <c r="AZ49" s="333"/>
      <c r="BA49" s="333"/>
      <c r="BB49" s="333"/>
      <c r="BC49" s="333"/>
      <c r="BD49" s="333"/>
    </row>
    <row r="50" spans="1:56" s="334" customFormat="1" x14ac:dyDescent="0.2">
      <c r="A50" s="318" t="s">
        <v>20</v>
      </c>
      <c r="B50" s="319">
        <f t="shared" ref="B50:Q50" si="19">MINA(B9:B18)</f>
        <v>23</v>
      </c>
      <c r="C50" s="319">
        <f t="shared" si="19"/>
        <v>27.4</v>
      </c>
      <c r="D50" s="319">
        <f t="shared" si="19"/>
        <v>18.399999999999999</v>
      </c>
      <c r="E50" s="319">
        <f>MINA(E9:E18)</f>
        <v>6.1999999999999993</v>
      </c>
      <c r="F50" s="319">
        <f t="shared" si="19"/>
        <v>17.2</v>
      </c>
      <c r="G50" s="319">
        <f t="shared" si="19"/>
        <v>16.100000000000001</v>
      </c>
      <c r="H50" s="319">
        <f t="shared" si="19"/>
        <v>11.4</v>
      </c>
      <c r="I50" s="319">
        <f t="shared" si="19"/>
        <v>15.9</v>
      </c>
      <c r="J50" s="319">
        <f t="shared" si="19"/>
        <v>8.6</v>
      </c>
      <c r="K50" s="319">
        <f t="shared" si="19"/>
        <v>8.6</v>
      </c>
      <c r="L50" s="319">
        <f t="shared" si="19"/>
        <v>33</v>
      </c>
      <c r="M50" s="319">
        <f t="shared" si="19"/>
        <v>69</v>
      </c>
      <c r="N50" s="319">
        <f t="shared" si="19"/>
        <v>14</v>
      </c>
      <c r="O50" s="319">
        <f t="shared" si="19"/>
        <v>858.1</v>
      </c>
      <c r="P50" s="319">
        <f t="shared" si="19"/>
        <v>859.5</v>
      </c>
      <c r="Q50" s="319">
        <f t="shared" si="19"/>
        <v>856.3</v>
      </c>
      <c r="R50" s="319">
        <f t="shared" si="12"/>
        <v>3.2000000000000455</v>
      </c>
      <c r="S50" s="319">
        <f t="shared" ref="S50:AB50" si="20">MINA(S9:S18)</f>
        <v>1002.1</v>
      </c>
      <c r="T50" s="319">
        <f t="shared" si="20"/>
        <v>1004.6</v>
      </c>
      <c r="U50" s="319">
        <f t="shared" si="20"/>
        <v>997.2</v>
      </c>
      <c r="V50" s="319">
        <f t="shared" si="20"/>
        <v>3.8999999999999773</v>
      </c>
      <c r="W50" s="319">
        <f t="shared" si="20"/>
        <v>1</v>
      </c>
      <c r="X50" s="319">
        <f t="shared" si="20"/>
        <v>10</v>
      </c>
      <c r="Y50" s="319">
        <f t="shared" si="20"/>
        <v>2</v>
      </c>
      <c r="Z50" s="319">
        <f>MINA(Z9:Z18)</f>
        <v>0.8</v>
      </c>
      <c r="AA50" s="319">
        <f t="shared" si="20"/>
        <v>0</v>
      </c>
      <c r="AB50" s="319">
        <f t="shared" si="20"/>
        <v>3.8</v>
      </c>
      <c r="AC50" s="331"/>
      <c r="AD50" s="331"/>
      <c r="AE50" s="331"/>
      <c r="AF50" s="331"/>
      <c r="AG50" s="331"/>
      <c r="AH50" s="331"/>
      <c r="AI50" s="331"/>
      <c r="AJ50" s="331"/>
      <c r="AK50" s="331"/>
      <c r="AL50" s="331"/>
      <c r="AM50" s="332"/>
      <c r="AN50" s="333"/>
      <c r="AO50" s="333"/>
      <c r="AP50" s="333"/>
      <c r="AQ50" s="333"/>
      <c r="AR50" s="333"/>
      <c r="AS50" s="333"/>
      <c r="AT50" s="333"/>
      <c r="AU50" s="333"/>
      <c r="AV50" s="333"/>
      <c r="AW50" s="333"/>
      <c r="AX50" s="333"/>
      <c r="AY50" s="333"/>
      <c r="AZ50" s="333"/>
      <c r="BA50" s="333"/>
      <c r="BB50" s="333"/>
      <c r="BC50" s="333"/>
      <c r="BD50" s="333"/>
    </row>
    <row r="51" spans="1:56" x14ac:dyDescent="0.2">
      <c r="A51" s="255"/>
      <c r="B51" s="235"/>
      <c r="C51" s="235"/>
      <c r="D51" s="235"/>
      <c r="E51" s="235"/>
      <c r="F51" s="235"/>
      <c r="G51" s="235"/>
      <c r="H51" s="235"/>
      <c r="I51" s="235"/>
      <c r="J51" s="235"/>
      <c r="K51" s="235"/>
      <c r="L51" s="235"/>
      <c r="M51" s="235"/>
      <c r="N51" s="235"/>
      <c r="O51" s="235"/>
      <c r="P51" s="235"/>
      <c r="Q51" s="235"/>
      <c r="R51" s="242">
        <f t="shared" si="12"/>
        <v>0</v>
      </c>
      <c r="S51" s="235"/>
      <c r="T51" s="235"/>
      <c r="U51" s="235"/>
      <c r="V51" s="235"/>
      <c r="W51" s="235"/>
      <c r="X51" s="235"/>
      <c r="Y51" s="235"/>
      <c r="Z51" s="250"/>
      <c r="AA51" s="235"/>
      <c r="AB51" s="251"/>
      <c r="AC51" s="251"/>
      <c r="AD51" s="251"/>
      <c r="AE51" s="251"/>
      <c r="AF51" s="251"/>
      <c r="AG51" s="251"/>
      <c r="AH51" s="251"/>
      <c r="AI51" s="251"/>
      <c r="AJ51" s="251"/>
      <c r="AK51" s="251"/>
      <c r="AL51" s="251"/>
      <c r="AM51" s="252"/>
    </row>
    <row r="52" spans="1:56" s="336" customFormat="1" x14ac:dyDescent="0.2">
      <c r="A52" s="256" t="s">
        <v>31</v>
      </c>
      <c r="B52" s="335">
        <f t="shared" ref="B52:AB52" si="21">SUM(B19:B28)</f>
        <v>276.5</v>
      </c>
      <c r="C52" s="335">
        <f t="shared" si="21"/>
        <v>339.59999999999997</v>
      </c>
      <c r="D52" s="335">
        <f t="shared" si="21"/>
        <v>207</v>
      </c>
      <c r="E52" s="335">
        <f t="shared" si="21"/>
        <v>132.59999999999997</v>
      </c>
      <c r="F52" s="335">
        <f t="shared" si="21"/>
        <v>195.6</v>
      </c>
      <c r="G52" s="335">
        <f t="shared" si="21"/>
        <v>194.6</v>
      </c>
      <c r="H52" s="335">
        <f t="shared" si="21"/>
        <v>176.4</v>
      </c>
      <c r="I52" s="335">
        <f t="shared" si="21"/>
        <v>196.2</v>
      </c>
      <c r="J52" s="335">
        <f t="shared" si="21"/>
        <v>152.20000000000002</v>
      </c>
      <c r="K52" s="335">
        <f t="shared" si="21"/>
        <v>154.80000000000001</v>
      </c>
      <c r="L52" s="335">
        <f t="shared" si="21"/>
        <v>504</v>
      </c>
      <c r="M52" s="335">
        <f t="shared" si="21"/>
        <v>769</v>
      </c>
      <c r="N52" s="335">
        <f t="shared" si="21"/>
        <v>299</v>
      </c>
      <c r="O52" s="335">
        <f t="shared" si="21"/>
        <v>8622.7000000000007</v>
      </c>
      <c r="P52" s="335">
        <f t="shared" si="21"/>
        <v>8638.7000000000007</v>
      </c>
      <c r="Q52" s="335">
        <f t="shared" si="21"/>
        <v>8601.4</v>
      </c>
      <c r="R52" s="335">
        <f t="shared" si="21"/>
        <v>37.300000000000182</v>
      </c>
      <c r="S52" s="335">
        <f t="shared" si="21"/>
        <v>10056.700000000001</v>
      </c>
      <c r="T52" s="335">
        <f t="shared" si="21"/>
        <v>10088.900000000001</v>
      </c>
      <c r="U52" s="335">
        <f t="shared" si="21"/>
        <v>10012.700000000001</v>
      </c>
      <c r="V52" s="335">
        <f t="shared" si="21"/>
        <v>76.200000000000045</v>
      </c>
      <c r="W52" s="335">
        <f t="shared" si="21"/>
        <v>23</v>
      </c>
      <c r="X52" s="335">
        <f t="shared" si="21"/>
        <v>100</v>
      </c>
      <c r="Y52" s="335">
        <f t="shared" si="21"/>
        <v>20</v>
      </c>
      <c r="Z52" s="335">
        <f>SUM(Z19:Z28)</f>
        <v>107.2</v>
      </c>
      <c r="AA52" s="335">
        <f t="shared" si="21"/>
        <v>30.4</v>
      </c>
      <c r="AB52" s="335">
        <f t="shared" si="21"/>
        <v>77.349999999999994</v>
      </c>
      <c r="AC52" s="257"/>
      <c r="AD52" s="257"/>
      <c r="AE52" s="257"/>
      <c r="AF52" s="257"/>
      <c r="AG52" s="257"/>
      <c r="AH52" s="257"/>
      <c r="AI52" s="257"/>
      <c r="AJ52" s="257"/>
      <c r="AK52" s="257"/>
      <c r="AL52" s="257"/>
      <c r="AM52" s="258"/>
    </row>
    <row r="53" spans="1:56" s="336" customFormat="1" x14ac:dyDescent="0.2">
      <c r="A53" s="256" t="s">
        <v>32</v>
      </c>
      <c r="B53" s="335">
        <f t="shared" ref="B53:AB53" si="22">AVERAGEA(B19:B28)</f>
        <v>27.65</v>
      </c>
      <c r="C53" s="335">
        <f t="shared" si="22"/>
        <v>33.959999999999994</v>
      </c>
      <c r="D53" s="335">
        <f t="shared" si="22"/>
        <v>20.7</v>
      </c>
      <c r="E53" s="335">
        <f t="shared" si="22"/>
        <v>13.259999999999996</v>
      </c>
      <c r="F53" s="335">
        <f t="shared" si="22"/>
        <v>19.559999999999999</v>
      </c>
      <c r="G53" s="335">
        <f t="shared" si="22"/>
        <v>19.46</v>
      </c>
      <c r="H53" s="335">
        <f t="shared" si="22"/>
        <v>17.64</v>
      </c>
      <c r="I53" s="335">
        <f t="shared" si="22"/>
        <v>19.619999999999997</v>
      </c>
      <c r="J53" s="335">
        <f t="shared" si="22"/>
        <v>15.220000000000002</v>
      </c>
      <c r="K53" s="335">
        <f t="shared" si="22"/>
        <v>15.48</v>
      </c>
      <c r="L53" s="335">
        <f t="shared" si="22"/>
        <v>50.4</v>
      </c>
      <c r="M53" s="335">
        <f t="shared" si="22"/>
        <v>76.900000000000006</v>
      </c>
      <c r="N53" s="335">
        <f t="shared" si="22"/>
        <v>29.9</v>
      </c>
      <c r="O53" s="335">
        <f t="shared" si="22"/>
        <v>862.2700000000001</v>
      </c>
      <c r="P53" s="335">
        <f t="shared" si="22"/>
        <v>863.87000000000012</v>
      </c>
      <c r="Q53" s="335">
        <f t="shared" si="22"/>
        <v>860.14</v>
      </c>
      <c r="R53" s="335">
        <f t="shared" si="22"/>
        <v>3.7300000000000182</v>
      </c>
      <c r="S53" s="335">
        <f t="shared" si="22"/>
        <v>1005.6700000000001</v>
      </c>
      <c r="T53" s="335">
        <f t="shared" si="22"/>
        <v>1008.8900000000001</v>
      </c>
      <c r="U53" s="335">
        <f t="shared" si="22"/>
        <v>1001.2700000000001</v>
      </c>
      <c r="V53" s="335">
        <f t="shared" si="22"/>
        <v>7.6200000000000045</v>
      </c>
      <c r="W53" s="335">
        <f t="shared" si="22"/>
        <v>2.2999999999999998</v>
      </c>
      <c r="X53" s="335">
        <f t="shared" si="22"/>
        <v>10</v>
      </c>
      <c r="Y53" s="335">
        <f t="shared" si="22"/>
        <v>2</v>
      </c>
      <c r="Z53" s="335">
        <f>AVERAGEA(Z19:Z28)</f>
        <v>10.72</v>
      </c>
      <c r="AA53" s="335">
        <f t="shared" si="22"/>
        <v>3.04</v>
      </c>
      <c r="AB53" s="335">
        <f t="shared" si="22"/>
        <v>7.7349999999999994</v>
      </c>
      <c r="AC53" s="257"/>
      <c r="AD53" s="257"/>
      <c r="AE53" s="257"/>
      <c r="AF53" s="257"/>
      <c r="AG53" s="257"/>
      <c r="AH53" s="257"/>
      <c r="AI53" s="257"/>
      <c r="AJ53" s="257"/>
      <c r="AK53" s="257"/>
      <c r="AL53" s="257"/>
      <c r="AM53" s="258"/>
    </row>
    <row r="54" spans="1:56" s="336" customFormat="1" x14ac:dyDescent="0.2">
      <c r="A54" s="256" t="s">
        <v>19</v>
      </c>
      <c r="B54" s="335">
        <f t="shared" ref="B54:AB54" si="23">MAXA(B19:B28)</f>
        <v>30</v>
      </c>
      <c r="C54" s="335">
        <f t="shared" si="23"/>
        <v>35.9</v>
      </c>
      <c r="D54" s="335">
        <f t="shared" si="23"/>
        <v>21.6</v>
      </c>
      <c r="E54" s="335">
        <f t="shared" si="23"/>
        <v>15.500000000000004</v>
      </c>
      <c r="F54" s="335">
        <f t="shared" si="23"/>
        <v>20.8</v>
      </c>
      <c r="G54" s="335">
        <f t="shared" si="23"/>
        <v>20.399999999999999</v>
      </c>
      <c r="H54" s="335">
        <f t="shared" si="23"/>
        <v>20.5</v>
      </c>
      <c r="I54" s="335">
        <f t="shared" si="23"/>
        <v>22.9</v>
      </c>
      <c r="J54" s="335">
        <f t="shared" si="23"/>
        <v>18.8</v>
      </c>
      <c r="K54" s="335">
        <f t="shared" si="23"/>
        <v>18</v>
      </c>
      <c r="L54" s="335">
        <f t="shared" si="23"/>
        <v>69</v>
      </c>
      <c r="M54" s="335">
        <f>MAXA(M19:M28)</f>
        <v>97</v>
      </c>
      <c r="N54" s="335">
        <f t="shared" si="23"/>
        <v>43</v>
      </c>
      <c r="O54" s="335">
        <f t="shared" si="23"/>
        <v>864.5</v>
      </c>
      <c r="P54" s="335">
        <f t="shared" si="23"/>
        <v>866</v>
      </c>
      <c r="Q54" s="335">
        <f t="shared" si="23"/>
        <v>862.8</v>
      </c>
      <c r="R54" s="335">
        <f t="shared" si="23"/>
        <v>4.8000000000000682</v>
      </c>
      <c r="S54" s="335">
        <f t="shared" si="23"/>
        <v>1009.1</v>
      </c>
      <c r="T54" s="335">
        <f t="shared" si="23"/>
        <v>1011.2</v>
      </c>
      <c r="U54" s="335">
        <f t="shared" si="23"/>
        <v>1005</v>
      </c>
      <c r="V54" s="335">
        <f t="shared" si="23"/>
        <v>8.8000000000000682</v>
      </c>
      <c r="W54" s="335">
        <f t="shared" si="23"/>
        <v>4</v>
      </c>
      <c r="X54" s="335">
        <f t="shared" si="23"/>
        <v>10</v>
      </c>
      <c r="Y54" s="335">
        <f t="shared" si="23"/>
        <v>2</v>
      </c>
      <c r="Z54" s="335">
        <f>MAXA(Z19:Z28)</f>
        <v>12.8</v>
      </c>
      <c r="AA54" s="335">
        <f t="shared" si="23"/>
        <v>30.4</v>
      </c>
      <c r="AB54" s="335">
        <f t="shared" si="23"/>
        <v>9.08</v>
      </c>
      <c r="AC54" s="257"/>
      <c r="AD54" s="257"/>
      <c r="AE54" s="257"/>
      <c r="AF54" s="257"/>
      <c r="AG54" s="257"/>
      <c r="AH54" s="257"/>
      <c r="AI54" s="257"/>
      <c r="AJ54" s="257"/>
      <c r="AK54" s="257"/>
      <c r="AL54" s="257"/>
      <c r="AM54" s="258"/>
    </row>
    <row r="55" spans="1:56" s="336" customFormat="1" x14ac:dyDescent="0.2">
      <c r="A55" s="256" t="s">
        <v>20</v>
      </c>
      <c r="B55" s="335">
        <f t="shared" ref="B55:AB55" si="24">MINA(B19:B28)</f>
        <v>24.8</v>
      </c>
      <c r="C55" s="335">
        <f t="shared" si="24"/>
        <v>30.8</v>
      </c>
      <c r="D55" s="335">
        <f t="shared" si="24"/>
        <v>18.899999999999999</v>
      </c>
      <c r="E55" s="335">
        <f t="shared" si="24"/>
        <v>9.8000000000000007</v>
      </c>
      <c r="F55" s="335">
        <f t="shared" si="24"/>
        <v>17.600000000000001</v>
      </c>
      <c r="G55" s="335">
        <f t="shared" si="24"/>
        <v>18.8</v>
      </c>
      <c r="H55" s="335">
        <f t="shared" si="24"/>
        <v>15</v>
      </c>
      <c r="I55" s="335">
        <f t="shared" si="24"/>
        <v>16.5</v>
      </c>
      <c r="J55" s="335">
        <f t="shared" si="24"/>
        <v>12.7</v>
      </c>
      <c r="K55" s="335">
        <f t="shared" si="24"/>
        <v>13</v>
      </c>
      <c r="L55" s="335">
        <f t="shared" si="24"/>
        <v>36</v>
      </c>
      <c r="M55" s="335">
        <f t="shared" si="24"/>
        <v>56</v>
      </c>
      <c r="N55" s="335">
        <f t="shared" si="24"/>
        <v>22</v>
      </c>
      <c r="O55" s="335">
        <f t="shared" si="24"/>
        <v>860.6</v>
      </c>
      <c r="P55" s="335">
        <f t="shared" si="24"/>
        <v>861.9</v>
      </c>
      <c r="Q55" s="335">
        <f t="shared" si="24"/>
        <v>857.9</v>
      </c>
      <c r="R55" s="335">
        <f t="shared" si="24"/>
        <v>3.1000000000000227</v>
      </c>
      <c r="S55" s="335">
        <f t="shared" si="24"/>
        <v>1003.2</v>
      </c>
      <c r="T55" s="335">
        <f t="shared" si="24"/>
        <v>1006.3</v>
      </c>
      <c r="U55" s="335">
        <f t="shared" si="24"/>
        <v>998.9</v>
      </c>
      <c r="V55" s="335">
        <f t="shared" si="24"/>
        <v>6.2000000000000455</v>
      </c>
      <c r="W55" s="335">
        <f t="shared" si="24"/>
        <v>1</v>
      </c>
      <c r="X55" s="335">
        <f t="shared" si="24"/>
        <v>10</v>
      </c>
      <c r="Y55" s="335">
        <f t="shared" si="24"/>
        <v>2</v>
      </c>
      <c r="Z55" s="335">
        <f>MINA(Z19:Z28)</f>
        <v>6</v>
      </c>
      <c r="AA55" s="335">
        <f t="shared" si="24"/>
        <v>0</v>
      </c>
      <c r="AB55" s="335">
        <f t="shared" si="24"/>
        <v>5.68</v>
      </c>
      <c r="AC55" s="257"/>
      <c r="AD55" s="257"/>
      <c r="AE55" s="257"/>
      <c r="AF55" s="257"/>
      <c r="AG55" s="257"/>
      <c r="AH55" s="257"/>
      <c r="AI55" s="257"/>
      <c r="AJ55" s="257"/>
      <c r="AK55" s="257"/>
      <c r="AL55" s="257"/>
      <c r="AM55" s="258"/>
    </row>
    <row r="56" spans="1:56" x14ac:dyDescent="0.2">
      <c r="A56" s="255"/>
      <c r="B56" s="235"/>
      <c r="C56" s="235"/>
      <c r="D56" s="235"/>
      <c r="E56" s="235"/>
      <c r="F56" s="235"/>
      <c r="G56" s="235"/>
      <c r="H56" s="235"/>
      <c r="I56" s="235"/>
      <c r="J56" s="235"/>
      <c r="K56" s="235"/>
      <c r="L56" s="235"/>
      <c r="M56" s="235"/>
      <c r="N56" s="235"/>
      <c r="O56" s="235"/>
      <c r="P56" s="235"/>
      <c r="Q56" s="235"/>
      <c r="R56" s="235"/>
      <c r="S56" s="235"/>
      <c r="T56" s="235"/>
      <c r="U56" s="235"/>
      <c r="V56" s="235"/>
      <c r="W56" s="235"/>
      <c r="X56" s="235"/>
      <c r="Y56" s="235"/>
      <c r="Z56" s="259"/>
      <c r="AA56" s="235"/>
      <c r="AB56" s="239"/>
      <c r="AC56" s="239"/>
      <c r="AD56" s="239"/>
      <c r="AE56" s="239"/>
      <c r="AF56" s="239"/>
      <c r="AG56" s="239"/>
      <c r="AH56" s="239"/>
      <c r="AI56" s="239"/>
      <c r="AJ56" s="239"/>
      <c r="AK56" s="239"/>
      <c r="AL56" s="239"/>
      <c r="AM56" s="252"/>
    </row>
    <row r="57" spans="1:56" s="338" customFormat="1" x14ac:dyDescent="0.2">
      <c r="A57" s="260" t="s">
        <v>31</v>
      </c>
      <c r="B57" s="337">
        <f t="shared" ref="B57:AB57" si="25">SUM(B29:B39)</f>
        <v>245.39999999999998</v>
      </c>
      <c r="C57" s="337">
        <f t="shared" si="25"/>
        <v>295</v>
      </c>
      <c r="D57" s="337">
        <f t="shared" si="25"/>
        <v>208.49999999999997</v>
      </c>
      <c r="E57" s="337">
        <f t="shared" si="25"/>
        <v>86.500000000000014</v>
      </c>
      <c r="F57" s="337">
        <f t="shared" si="25"/>
        <v>206.39999999999998</v>
      </c>
      <c r="G57" s="337">
        <f t="shared" si="25"/>
        <v>211.1</v>
      </c>
      <c r="H57" s="337">
        <f t="shared" si="25"/>
        <v>221.60000000000002</v>
      </c>
      <c r="I57" s="337">
        <f t="shared" si="25"/>
        <v>236</v>
      </c>
      <c r="J57" s="337">
        <f t="shared" si="25"/>
        <v>202.30000000000004</v>
      </c>
      <c r="K57" s="337">
        <f t="shared" si="25"/>
        <v>194.20000000000002</v>
      </c>
      <c r="L57" s="337">
        <f t="shared" si="25"/>
        <v>822</v>
      </c>
      <c r="M57" s="337">
        <f t="shared" si="25"/>
        <v>999</v>
      </c>
      <c r="N57" s="337">
        <f t="shared" si="25"/>
        <v>628</v>
      </c>
      <c r="O57" s="337">
        <f t="shared" si="25"/>
        <v>9498.9</v>
      </c>
      <c r="P57" s="337">
        <f t="shared" si="25"/>
        <v>9514.4</v>
      </c>
      <c r="Q57" s="337">
        <f t="shared" si="25"/>
        <v>9479.2999999999993</v>
      </c>
      <c r="R57" s="337">
        <f t="shared" si="25"/>
        <v>35.100000000000023</v>
      </c>
      <c r="S57" s="337">
        <f t="shared" si="25"/>
        <v>11101.900000000001</v>
      </c>
      <c r="T57" s="337">
        <f t="shared" si="25"/>
        <v>11127.400000000001</v>
      </c>
      <c r="U57" s="337">
        <f t="shared" si="25"/>
        <v>11073</v>
      </c>
      <c r="V57" s="337">
        <f t="shared" si="25"/>
        <v>54.400000000000205</v>
      </c>
      <c r="W57" s="337">
        <f t="shared" si="25"/>
        <v>73</v>
      </c>
      <c r="X57" s="337">
        <f t="shared" si="25"/>
        <v>110</v>
      </c>
      <c r="Y57" s="337">
        <f t="shared" si="25"/>
        <v>22</v>
      </c>
      <c r="Z57" s="337">
        <f>SUM(Z29:Z39)</f>
        <v>33.31</v>
      </c>
      <c r="AA57" s="337">
        <f t="shared" si="25"/>
        <v>154.39999999999998</v>
      </c>
      <c r="AB57" s="337">
        <f t="shared" si="25"/>
        <v>55.339999999999996</v>
      </c>
      <c r="AC57" s="261"/>
      <c r="AD57" s="261"/>
      <c r="AE57" s="261"/>
      <c r="AF57" s="261"/>
      <c r="AG57" s="261"/>
      <c r="AH57" s="261"/>
      <c r="AI57" s="261"/>
      <c r="AJ57" s="261"/>
      <c r="AK57" s="261"/>
      <c r="AL57" s="261"/>
      <c r="AM57" s="262"/>
    </row>
    <row r="58" spans="1:56" s="338" customFormat="1" x14ac:dyDescent="0.2">
      <c r="A58" s="260" t="s">
        <v>32</v>
      </c>
      <c r="B58" s="337">
        <f t="shared" ref="B58:AB58" si="26">AVERAGEA(B29:B39)</f>
        <v>22.309090909090909</v>
      </c>
      <c r="C58" s="337">
        <f t="shared" si="26"/>
        <v>26.818181818181817</v>
      </c>
      <c r="D58" s="337">
        <f t="shared" si="26"/>
        <v>18.954545454545453</v>
      </c>
      <c r="E58" s="337">
        <f t="shared" si="26"/>
        <v>7.8636363636363651</v>
      </c>
      <c r="F58" s="337">
        <f t="shared" si="26"/>
        <v>18.763636363636362</v>
      </c>
      <c r="G58" s="337">
        <f t="shared" si="26"/>
        <v>19.190909090909091</v>
      </c>
      <c r="H58" s="337">
        <f t="shared" si="26"/>
        <v>20.145454545454548</v>
      </c>
      <c r="I58" s="337">
        <f t="shared" si="26"/>
        <v>21.454545454545453</v>
      </c>
      <c r="J58" s="337">
        <f t="shared" si="26"/>
        <v>18.390909090909094</v>
      </c>
      <c r="K58" s="337">
        <f t="shared" si="26"/>
        <v>17.654545454545456</v>
      </c>
      <c r="L58" s="337">
        <f t="shared" si="26"/>
        <v>74.727272727272734</v>
      </c>
      <c r="M58" s="337">
        <f t="shared" si="26"/>
        <v>90.818181818181813</v>
      </c>
      <c r="N58" s="337">
        <f t="shared" si="26"/>
        <v>57.090909090909093</v>
      </c>
      <c r="O58" s="337">
        <f t="shared" si="26"/>
        <v>863.5363636363636</v>
      </c>
      <c r="P58" s="337">
        <f t="shared" si="26"/>
        <v>864.94545454545448</v>
      </c>
      <c r="Q58" s="337">
        <f t="shared" si="26"/>
        <v>861.75454545454534</v>
      </c>
      <c r="R58" s="337">
        <f t="shared" si="26"/>
        <v>3.1909090909090931</v>
      </c>
      <c r="S58" s="337">
        <f t="shared" si="26"/>
        <v>1009.2636363636365</v>
      </c>
      <c r="T58" s="337">
        <f t="shared" si="26"/>
        <v>1011.5818181818183</v>
      </c>
      <c r="U58" s="337">
        <f t="shared" si="26"/>
        <v>1006.6363636363636</v>
      </c>
      <c r="V58" s="337">
        <f t="shared" si="26"/>
        <v>4.945454545454564</v>
      </c>
      <c r="W58" s="337">
        <f t="shared" si="26"/>
        <v>6.6363636363636367</v>
      </c>
      <c r="X58" s="337">
        <f t="shared" si="26"/>
        <v>10</v>
      </c>
      <c r="Y58" s="337">
        <f t="shared" si="26"/>
        <v>2</v>
      </c>
      <c r="Z58" s="337">
        <f>AVERAGEA(Z29:Z39)</f>
        <v>3.0281818181818183</v>
      </c>
      <c r="AA58" s="337">
        <f t="shared" si="26"/>
        <v>14.036363636363633</v>
      </c>
      <c r="AB58" s="337">
        <f t="shared" si="26"/>
        <v>5.0309090909090903</v>
      </c>
      <c r="AC58" s="261"/>
      <c r="AD58" s="261"/>
      <c r="AE58" s="261"/>
      <c r="AF58" s="261"/>
      <c r="AG58" s="261"/>
      <c r="AH58" s="261"/>
      <c r="AI58" s="261"/>
      <c r="AJ58" s="261"/>
      <c r="AK58" s="261"/>
      <c r="AL58" s="261"/>
      <c r="AM58" s="262"/>
    </row>
    <row r="59" spans="1:56" s="338" customFormat="1" x14ac:dyDescent="0.2">
      <c r="A59" s="260" t="s">
        <v>19</v>
      </c>
      <c r="B59" s="337">
        <f t="shared" ref="B59:AB59" si="27">MAXA(B29:B39)</f>
        <v>27.4</v>
      </c>
      <c r="C59" s="337">
        <f t="shared" si="27"/>
        <v>31.1</v>
      </c>
      <c r="D59" s="337">
        <f t="shared" si="27"/>
        <v>22.4</v>
      </c>
      <c r="E59" s="337">
        <f t="shared" si="27"/>
        <v>11.3</v>
      </c>
      <c r="F59" s="337">
        <f t="shared" si="27"/>
        <v>23.4</v>
      </c>
      <c r="G59" s="337">
        <f t="shared" si="27"/>
        <v>19.899999999999999</v>
      </c>
      <c r="H59" s="337">
        <f t="shared" si="27"/>
        <v>20.9</v>
      </c>
      <c r="I59" s="337">
        <f t="shared" si="27"/>
        <v>22.3</v>
      </c>
      <c r="J59" s="337">
        <f t="shared" si="27"/>
        <v>19.7</v>
      </c>
      <c r="K59" s="337">
        <f t="shared" si="27"/>
        <v>18.3</v>
      </c>
      <c r="L59" s="337">
        <f t="shared" si="27"/>
        <v>82</v>
      </c>
      <c r="M59" s="337">
        <f t="shared" si="27"/>
        <v>97</v>
      </c>
      <c r="N59" s="337">
        <f t="shared" si="27"/>
        <v>77</v>
      </c>
      <c r="O59" s="337">
        <f t="shared" si="27"/>
        <v>865.5</v>
      </c>
      <c r="P59" s="337">
        <f t="shared" si="27"/>
        <v>866.7</v>
      </c>
      <c r="Q59" s="337">
        <f t="shared" si="27"/>
        <v>863.5</v>
      </c>
      <c r="R59" s="337">
        <f t="shared" si="27"/>
        <v>4</v>
      </c>
      <c r="S59" s="337">
        <f t="shared" si="27"/>
        <v>1012</v>
      </c>
      <c r="T59" s="337">
        <f t="shared" si="27"/>
        <v>1014.6</v>
      </c>
      <c r="U59" s="337">
        <f t="shared" si="27"/>
        <v>1009.3</v>
      </c>
      <c r="V59" s="337">
        <f t="shared" si="27"/>
        <v>6.3000000000000682</v>
      </c>
      <c r="W59" s="337">
        <f t="shared" si="27"/>
        <v>8</v>
      </c>
      <c r="X59" s="337">
        <f t="shared" si="27"/>
        <v>10</v>
      </c>
      <c r="Y59" s="337">
        <f t="shared" si="27"/>
        <v>2</v>
      </c>
      <c r="Z59" s="337">
        <f>MAXA(Z29:Z39)</f>
        <v>9</v>
      </c>
      <c r="AA59" s="337">
        <f t="shared" si="27"/>
        <v>60</v>
      </c>
      <c r="AB59" s="337">
        <f t="shared" si="27"/>
        <v>9.07</v>
      </c>
      <c r="AC59" s="261"/>
      <c r="AD59" s="261"/>
      <c r="AE59" s="261"/>
      <c r="AF59" s="261"/>
      <c r="AG59" s="261"/>
      <c r="AH59" s="261"/>
      <c r="AI59" s="261"/>
      <c r="AJ59" s="261"/>
      <c r="AK59" s="261"/>
      <c r="AL59" s="261"/>
      <c r="AM59" s="262"/>
    </row>
    <row r="60" spans="1:56" s="338" customFormat="1" x14ac:dyDescent="0.2">
      <c r="A60" s="260" t="s">
        <v>20</v>
      </c>
      <c r="B60" s="337">
        <f t="shared" ref="B60:AB60" si="28">MINA(B29:B39)</f>
        <v>20.8</v>
      </c>
      <c r="C60" s="337">
        <f t="shared" si="28"/>
        <v>24.4</v>
      </c>
      <c r="D60" s="337">
        <f t="shared" si="28"/>
        <v>17.5</v>
      </c>
      <c r="E60" s="337">
        <f t="shared" si="28"/>
        <v>5.7999999999999972</v>
      </c>
      <c r="F60" s="337">
        <f t="shared" si="28"/>
        <v>16.8</v>
      </c>
      <c r="G60" s="337">
        <f t="shared" si="28"/>
        <v>18.5</v>
      </c>
      <c r="H60" s="337">
        <f t="shared" si="28"/>
        <v>18</v>
      </c>
      <c r="I60" s="337">
        <f t="shared" si="28"/>
        <v>19.7</v>
      </c>
      <c r="J60" s="337">
        <f t="shared" si="28"/>
        <v>16.3</v>
      </c>
      <c r="K60" s="337">
        <f t="shared" si="28"/>
        <v>15.9</v>
      </c>
      <c r="L60" s="337">
        <f t="shared" si="28"/>
        <v>50</v>
      </c>
      <c r="M60" s="337">
        <f t="shared" si="28"/>
        <v>70</v>
      </c>
      <c r="N60" s="337">
        <f t="shared" si="28"/>
        <v>38</v>
      </c>
      <c r="O60" s="337">
        <f t="shared" si="28"/>
        <v>862.5</v>
      </c>
      <c r="P60" s="337">
        <f t="shared" si="28"/>
        <v>864</v>
      </c>
      <c r="Q60" s="337">
        <f t="shared" si="28"/>
        <v>860.4</v>
      </c>
      <c r="R60" s="337">
        <f t="shared" si="28"/>
        <v>1.7999999999999545</v>
      </c>
      <c r="S60" s="337">
        <f t="shared" si="28"/>
        <v>1005.2</v>
      </c>
      <c r="T60" s="337">
        <f t="shared" si="28"/>
        <v>1007.7</v>
      </c>
      <c r="U60" s="337">
        <f t="shared" si="28"/>
        <v>1002.4</v>
      </c>
      <c r="V60" s="337">
        <f t="shared" si="28"/>
        <v>2.5</v>
      </c>
      <c r="W60" s="337">
        <f t="shared" si="28"/>
        <v>4</v>
      </c>
      <c r="X60" s="337">
        <f t="shared" si="28"/>
        <v>10</v>
      </c>
      <c r="Y60" s="337">
        <f t="shared" si="28"/>
        <v>2</v>
      </c>
      <c r="Z60" s="337">
        <f>MINA(Z29:Z39)</f>
        <v>0.2</v>
      </c>
      <c r="AA60" s="337">
        <f t="shared" si="28"/>
        <v>0</v>
      </c>
      <c r="AB60" s="337">
        <f t="shared" si="28"/>
        <v>0.66</v>
      </c>
      <c r="AC60" s="261"/>
      <c r="AD60" s="261"/>
      <c r="AE60" s="261"/>
      <c r="AF60" s="261"/>
      <c r="AG60" s="261"/>
      <c r="AH60" s="261"/>
      <c r="AI60" s="261"/>
      <c r="AJ60" s="261"/>
      <c r="AK60" s="261"/>
      <c r="AL60" s="261"/>
      <c r="AM60" s="262"/>
    </row>
    <row r="61" spans="1:56" x14ac:dyDescent="0.2">
      <c r="Z61" s="297"/>
    </row>
    <row r="62" spans="1:56" x14ac:dyDescent="0.2">
      <c r="Z62" s="297"/>
    </row>
    <row r="63" spans="1:56" x14ac:dyDescent="0.2">
      <c r="A63" s="304" t="s">
        <v>78</v>
      </c>
      <c r="B63" s="304"/>
      <c r="C63" s="304"/>
      <c r="D63" s="304"/>
      <c r="E63" s="304"/>
      <c r="F63" s="304"/>
      <c r="G63" s="263">
        <v>44.3</v>
      </c>
      <c r="H63" s="138" t="s">
        <v>48</v>
      </c>
    </row>
    <row r="66" spans="1:5" x14ac:dyDescent="0.2">
      <c r="A66" s="248"/>
      <c r="B66" s="305" t="s">
        <v>44</v>
      </c>
      <c r="C66" s="305"/>
      <c r="D66" s="305"/>
      <c r="E66" s="305"/>
    </row>
    <row r="68" spans="1:5" x14ac:dyDescent="0.2">
      <c r="A68" s="334"/>
      <c r="B68" s="305" t="s">
        <v>45</v>
      </c>
      <c r="C68" s="305"/>
      <c r="D68" s="305"/>
      <c r="E68" s="305"/>
    </row>
    <row r="70" spans="1:5" x14ac:dyDescent="0.2">
      <c r="A70" s="336"/>
      <c r="B70" s="305" t="s">
        <v>46</v>
      </c>
      <c r="C70" s="305"/>
      <c r="D70" s="305"/>
      <c r="E70" s="305"/>
    </row>
    <row r="72" spans="1:5" x14ac:dyDescent="0.2">
      <c r="A72" s="338"/>
      <c r="B72" s="305" t="s">
        <v>47</v>
      </c>
      <c r="C72" s="305"/>
      <c r="D72" s="305"/>
      <c r="E72" s="305"/>
    </row>
  </sheetData>
  <mergeCells count="15">
    <mergeCell ref="B68:E68"/>
    <mergeCell ref="B70:E70"/>
    <mergeCell ref="B72:E72"/>
    <mergeCell ref="AC6:AK6"/>
    <mergeCell ref="AY7:AZ7"/>
    <mergeCell ref="BA7:BB7"/>
    <mergeCell ref="BC7:BD7"/>
    <mergeCell ref="A63:F63"/>
    <mergeCell ref="B66:E66"/>
    <mergeCell ref="A1:BA1"/>
    <mergeCell ref="A2:BA2"/>
    <mergeCell ref="A3:BA3"/>
    <mergeCell ref="A4:BA4"/>
    <mergeCell ref="D5:I5"/>
    <mergeCell ref="AC5:AL5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D72"/>
  <sheetViews>
    <sheetView workbookViewId="0">
      <selection sqref="A1:XFD1048576"/>
    </sheetView>
  </sheetViews>
  <sheetFormatPr baseColWidth="10" defaultColWidth="9.625" defaultRowHeight="12.75" x14ac:dyDescent="0.2"/>
  <cols>
    <col min="1" max="1" width="6.625" style="138" customWidth="1"/>
    <col min="2" max="2" width="7.875" style="138" customWidth="1"/>
    <col min="3" max="3" width="5.375" style="138" customWidth="1"/>
    <col min="4" max="4" width="5.75" style="138" customWidth="1"/>
    <col min="5" max="5" width="6.75" style="138" customWidth="1"/>
    <col min="6" max="6" width="7.5" style="138" customWidth="1"/>
    <col min="7" max="7" width="7.625" style="138" customWidth="1"/>
    <col min="8" max="8" width="7.875" style="138" customWidth="1"/>
    <col min="9" max="9" width="7.625" style="138" customWidth="1"/>
    <col min="10" max="10" width="8.125" style="138" customWidth="1"/>
    <col min="11" max="11" width="7.75" style="138" customWidth="1"/>
    <col min="12" max="13" width="8.125" style="138" customWidth="1"/>
    <col min="14" max="14" width="7.75" style="138" customWidth="1"/>
    <col min="15" max="17" width="8.25" style="138" bestFit="1" customWidth="1"/>
    <col min="18" max="18" width="6.75" style="138" customWidth="1"/>
    <col min="19" max="21" width="8.25" style="138" bestFit="1" customWidth="1"/>
    <col min="22" max="22" width="6.875" style="138" customWidth="1"/>
    <col min="23" max="23" width="5.625" style="138" customWidth="1"/>
    <col min="24" max="24" width="6.375" style="138" customWidth="1"/>
    <col min="25" max="25" width="5.75" style="138" customWidth="1"/>
    <col min="26" max="26" width="9.125" style="138" customWidth="1"/>
    <col min="27" max="27" width="6" style="138" customWidth="1"/>
    <col min="28" max="38" width="6.625" style="138" customWidth="1"/>
    <col min="39" max="39" width="6.5" style="138" customWidth="1"/>
    <col min="40" max="40" width="5.25" style="138" customWidth="1"/>
    <col min="41" max="41" width="6.375" style="138" customWidth="1"/>
    <col min="42" max="42" width="10.125" style="138" customWidth="1"/>
    <col min="43" max="43" width="7.5" style="138" customWidth="1"/>
    <col min="44" max="44" width="6.125" style="138" customWidth="1"/>
    <col min="45" max="45" width="8.625" style="138" customWidth="1"/>
    <col min="46" max="46" width="5.75" style="138" customWidth="1"/>
    <col min="47" max="47" width="9.375" style="138" customWidth="1"/>
    <col min="48" max="48" width="6.125" style="138" customWidth="1"/>
    <col min="49" max="49" width="9.125" style="138" customWidth="1"/>
    <col min="50" max="50" width="5" style="138" customWidth="1"/>
    <col min="51" max="51" width="5.125" style="138" customWidth="1"/>
    <col min="52" max="52" width="3.5" style="138" customWidth="1"/>
    <col min="53" max="53" width="5.5" style="138" customWidth="1"/>
    <col min="54" max="54" width="16.375" style="138" bestFit="1" customWidth="1"/>
    <col min="55" max="55" width="9.625" style="138"/>
    <col min="56" max="56" width="5.875" style="138" customWidth="1"/>
    <col min="57" max="256" width="9.625" style="138"/>
    <col min="257" max="257" width="6.625" style="138" customWidth="1"/>
    <col min="258" max="258" width="7.875" style="138" customWidth="1"/>
    <col min="259" max="259" width="5.375" style="138" customWidth="1"/>
    <col min="260" max="260" width="5.75" style="138" customWidth="1"/>
    <col min="261" max="261" width="6.75" style="138" customWidth="1"/>
    <col min="262" max="262" width="7.5" style="138" customWidth="1"/>
    <col min="263" max="263" width="7.625" style="138" customWidth="1"/>
    <col min="264" max="264" width="7.875" style="138" customWidth="1"/>
    <col min="265" max="265" width="7.625" style="138" customWidth="1"/>
    <col min="266" max="266" width="8.125" style="138" customWidth="1"/>
    <col min="267" max="267" width="7.75" style="138" customWidth="1"/>
    <col min="268" max="269" width="8.125" style="138" customWidth="1"/>
    <col min="270" max="270" width="7.75" style="138" customWidth="1"/>
    <col min="271" max="273" width="8.25" style="138" bestFit="1" customWidth="1"/>
    <col min="274" max="274" width="6.75" style="138" customWidth="1"/>
    <col min="275" max="277" width="8.25" style="138" bestFit="1" customWidth="1"/>
    <col min="278" max="278" width="6.875" style="138" customWidth="1"/>
    <col min="279" max="279" width="5.625" style="138" customWidth="1"/>
    <col min="280" max="280" width="6.375" style="138" customWidth="1"/>
    <col min="281" max="281" width="5.75" style="138" customWidth="1"/>
    <col min="282" max="282" width="9.125" style="138" customWidth="1"/>
    <col min="283" max="283" width="6" style="138" customWidth="1"/>
    <col min="284" max="294" width="6.625" style="138" customWidth="1"/>
    <col min="295" max="295" width="6.5" style="138" customWidth="1"/>
    <col min="296" max="296" width="5.25" style="138" customWidth="1"/>
    <col min="297" max="297" width="6.375" style="138" customWidth="1"/>
    <col min="298" max="298" width="10.125" style="138" customWidth="1"/>
    <col min="299" max="299" width="7.5" style="138" customWidth="1"/>
    <col min="300" max="300" width="6.125" style="138" customWidth="1"/>
    <col min="301" max="301" width="8.625" style="138" customWidth="1"/>
    <col min="302" max="302" width="5.75" style="138" customWidth="1"/>
    <col min="303" max="303" width="9.375" style="138" customWidth="1"/>
    <col min="304" max="304" width="6.125" style="138" customWidth="1"/>
    <col min="305" max="305" width="9.125" style="138" customWidth="1"/>
    <col min="306" max="306" width="5" style="138" customWidth="1"/>
    <col min="307" max="307" width="5.125" style="138" customWidth="1"/>
    <col min="308" max="308" width="3.5" style="138" customWidth="1"/>
    <col min="309" max="309" width="5.5" style="138" customWidth="1"/>
    <col min="310" max="310" width="16.375" style="138" bestFit="1" customWidth="1"/>
    <col min="311" max="311" width="9.625" style="138"/>
    <col min="312" max="312" width="5.875" style="138" customWidth="1"/>
    <col min="313" max="512" width="9.625" style="138"/>
    <col min="513" max="513" width="6.625" style="138" customWidth="1"/>
    <col min="514" max="514" width="7.875" style="138" customWidth="1"/>
    <col min="515" max="515" width="5.375" style="138" customWidth="1"/>
    <col min="516" max="516" width="5.75" style="138" customWidth="1"/>
    <col min="517" max="517" width="6.75" style="138" customWidth="1"/>
    <col min="518" max="518" width="7.5" style="138" customWidth="1"/>
    <col min="519" max="519" width="7.625" style="138" customWidth="1"/>
    <col min="520" max="520" width="7.875" style="138" customWidth="1"/>
    <col min="521" max="521" width="7.625" style="138" customWidth="1"/>
    <col min="522" max="522" width="8.125" style="138" customWidth="1"/>
    <col min="523" max="523" width="7.75" style="138" customWidth="1"/>
    <col min="524" max="525" width="8.125" style="138" customWidth="1"/>
    <col min="526" max="526" width="7.75" style="138" customWidth="1"/>
    <col min="527" max="529" width="8.25" style="138" bestFit="1" customWidth="1"/>
    <col min="530" max="530" width="6.75" style="138" customWidth="1"/>
    <col min="531" max="533" width="8.25" style="138" bestFit="1" customWidth="1"/>
    <col min="534" max="534" width="6.875" style="138" customWidth="1"/>
    <col min="535" max="535" width="5.625" style="138" customWidth="1"/>
    <col min="536" max="536" width="6.375" style="138" customWidth="1"/>
    <col min="537" max="537" width="5.75" style="138" customWidth="1"/>
    <col min="538" max="538" width="9.125" style="138" customWidth="1"/>
    <col min="539" max="539" width="6" style="138" customWidth="1"/>
    <col min="540" max="550" width="6.625" style="138" customWidth="1"/>
    <col min="551" max="551" width="6.5" style="138" customWidth="1"/>
    <col min="552" max="552" width="5.25" style="138" customWidth="1"/>
    <col min="553" max="553" width="6.375" style="138" customWidth="1"/>
    <col min="554" max="554" width="10.125" style="138" customWidth="1"/>
    <col min="555" max="555" width="7.5" style="138" customWidth="1"/>
    <col min="556" max="556" width="6.125" style="138" customWidth="1"/>
    <col min="557" max="557" width="8.625" style="138" customWidth="1"/>
    <col min="558" max="558" width="5.75" style="138" customWidth="1"/>
    <col min="559" max="559" width="9.375" style="138" customWidth="1"/>
    <col min="560" max="560" width="6.125" style="138" customWidth="1"/>
    <col min="561" max="561" width="9.125" style="138" customWidth="1"/>
    <col min="562" max="562" width="5" style="138" customWidth="1"/>
    <col min="563" max="563" width="5.125" style="138" customWidth="1"/>
    <col min="564" max="564" width="3.5" style="138" customWidth="1"/>
    <col min="565" max="565" width="5.5" style="138" customWidth="1"/>
    <col min="566" max="566" width="16.375" style="138" bestFit="1" customWidth="1"/>
    <col min="567" max="567" width="9.625" style="138"/>
    <col min="568" max="568" width="5.875" style="138" customWidth="1"/>
    <col min="569" max="768" width="9.625" style="138"/>
    <col min="769" max="769" width="6.625" style="138" customWidth="1"/>
    <col min="770" max="770" width="7.875" style="138" customWidth="1"/>
    <col min="771" max="771" width="5.375" style="138" customWidth="1"/>
    <col min="772" max="772" width="5.75" style="138" customWidth="1"/>
    <col min="773" max="773" width="6.75" style="138" customWidth="1"/>
    <col min="774" max="774" width="7.5" style="138" customWidth="1"/>
    <col min="775" max="775" width="7.625" style="138" customWidth="1"/>
    <col min="776" max="776" width="7.875" style="138" customWidth="1"/>
    <col min="777" max="777" width="7.625" style="138" customWidth="1"/>
    <col min="778" max="778" width="8.125" style="138" customWidth="1"/>
    <col min="779" max="779" width="7.75" style="138" customWidth="1"/>
    <col min="780" max="781" width="8.125" style="138" customWidth="1"/>
    <col min="782" max="782" width="7.75" style="138" customWidth="1"/>
    <col min="783" max="785" width="8.25" style="138" bestFit="1" customWidth="1"/>
    <col min="786" max="786" width="6.75" style="138" customWidth="1"/>
    <col min="787" max="789" width="8.25" style="138" bestFit="1" customWidth="1"/>
    <col min="790" max="790" width="6.875" style="138" customWidth="1"/>
    <col min="791" max="791" width="5.625" style="138" customWidth="1"/>
    <col min="792" max="792" width="6.375" style="138" customWidth="1"/>
    <col min="793" max="793" width="5.75" style="138" customWidth="1"/>
    <col min="794" max="794" width="9.125" style="138" customWidth="1"/>
    <col min="795" max="795" width="6" style="138" customWidth="1"/>
    <col min="796" max="806" width="6.625" style="138" customWidth="1"/>
    <col min="807" max="807" width="6.5" style="138" customWidth="1"/>
    <col min="808" max="808" width="5.25" style="138" customWidth="1"/>
    <col min="809" max="809" width="6.375" style="138" customWidth="1"/>
    <col min="810" max="810" width="10.125" style="138" customWidth="1"/>
    <col min="811" max="811" width="7.5" style="138" customWidth="1"/>
    <col min="812" max="812" width="6.125" style="138" customWidth="1"/>
    <col min="813" max="813" width="8.625" style="138" customWidth="1"/>
    <col min="814" max="814" width="5.75" style="138" customWidth="1"/>
    <col min="815" max="815" width="9.375" style="138" customWidth="1"/>
    <col min="816" max="816" width="6.125" style="138" customWidth="1"/>
    <col min="817" max="817" width="9.125" style="138" customWidth="1"/>
    <col min="818" max="818" width="5" style="138" customWidth="1"/>
    <col min="819" max="819" width="5.125" style="138" customWidth="1"/>
    <col min="820" max="820" width="3.5" style="138" customWidth="1"/>
    <col min="821" max="821" width="5.5" style="138" customWidth="1"/>
    <col min="822" max="822" width="16.375" style="138" bestFit="1" customWidth="1"/>
    <col min="823" max="823" width="9.625" style="138"/>
    <col min="824" max="824" width="5.875" style="138" customWidth="1"/>
    <col min="825" max="1024" width="9.625" style="138"/>
    <col min="1025" max="1025" width="6.625" style="138" customWidth="1"/>
    <col min="1026" max="1026" width="7.875" style="138" customWidth="1"/>
    <col min="1027" max="1027" width="5.375" style="138" customWidth="1"/>
    <col min="1028" max="1028" width="5.75" style="138" customWidth="1"/>
    <col min="1029" max="1029" width="6.75" style="138" customWidth="1"/>
    <col min="1030" max="1030" width="7.5" style="138" customWidth="1"/>
    <col min="1031" max="1031" width="7.625" style="138" customWidth="1"/>
    <col min="1032" max="1032" width="7.875" style="138" customWidth="1"/>
    <col min="1033" max="1033" width="7.625" style="138" customWidth="1"/>
    <col min="1034" max="1034" width="8.125" style="138" customWidth="1"/>
    <col min="1035" max="1035" width="7.75" style="138" customWidth="1"/>
    <col min="1036" max="1037" width="8.125" style="138" customWidth="1"/>
    <col min="1038" max="1038" width="7.75" style="138" customWidth="1"/>
    <col min="1039" max="1041" width="8.25" style="138" bestFit="1" customWidth="1"/>
    <col min="1042" max="1042" width="6.75" style="138" customWidth="1"/>
    <col min="1043" max="1045" width="8.25" style="138" bestFit="1" customWidth="1"/>
    <col min="1046" max="1046" width="6.875" style="138" customWidth="1"/>
    <col min="1047" max="1047" width="5.625" style="138" customWidth="1"/>
    <col min="1048" max="1048" width="6.375" style="138" customWidth="1"/>
    <col min="1049" max="1049" width="5.75" style="138" customWidth="1"/>
    <col min="1050" max="1050" width="9.125" style="138" customWidth="1"/>
    <col min="1051" max="1051" width="6" style="138" customWidth="1"/>
    <col min="1052" max="1062" width="6.625" style="138" customWidth="1"/>
    <col min="1063" max="1063" width="6.5" style="138" customWidth="1"/>
    <col min="1064" max="1064" width="5.25" style="138" customWidth="1"/>
    <col min="1065" max="1065" width="6.375" style="138" customWidth="1"/>
    <col min="1066" max="1066" width="10.125" style="138" customWidth="1"/>
    <col min="1067" max="1067" width="7.5" style="138" customWidth="1"/>
    <col min="1068" max="1068" width="6.125" style="138" customWidth="1"/>
    <col min="1069" max="1069" width="8.625" style="138" customWidth="1"/>
    <col min="1070" max="1070" width="5.75" style="138" customWidth="1"/>
    <col min="1071" max="1071" width="9.375" style="138" customWidth="1"/>
    <col min="1072" max="1072" width="6.125" style="138" customWidth="1"/>
    <col min="1073" max="1073" width="9.125" style="138" customWidth="1"/>
    <col min="1074" max="1074" width="5" style="138" customWidth="1"/>
    <col min="1075" max="1075" width="5.125" style="138" customWidth="1"/>
    <col min="1076" max="1076" width="3.5" style="138" customWidth="1"/>
    <col min="1077" max="1077" width="5.5" style="138" customWidth="1"/>
    <col min="1078" max="1078" width="16.375" style="138" bestFit="1" customWidth="1"/>
    <col min="1079" max="1079" width="9.625" style="138"/>
    <col min="1080" max="1080" width="5.875" style="138" customWidth="1"/>
    <col min="1081" max="1280" width="9.625" style="138"/>
    <col min="1281" max="1281" width="6.625" style="138" customWidth="1"/>
    <col min="1282" max="1282" width="7.875" style="138" customWidth="1"/>
    <col min="1283" max="1283" width="5.375" style="138" customWidth="1"/>
    <col min="1284" max="1284" width="5.75" style="138" customWidth="1"/>
    <col min="1285" max="1285" width="6.75" style="138" customWidth="1"/>
    <col min="1286" max="1286" width="7.5" style="138" customWidth="1"/>
    <col min="1287" max="1287" width="7.625" style="138" customWidth="1"/>
    <col min="1288" max="1288" width="7.875" style="138" customWidth="1"/>
    <col min="1289" max="1289" width="7.625" style="138" customWidth="1"/>
    <col min="1290" max="1290" width="8.125" style="138" customWidth="1"/>
    <col min="1291" max="1291" width="7.75" style="138" customWidth="1"/>
    <col min="1292" max="1293" width="8.125" style="138" customWidth="1"/>
    <col min="1294" max="1294" width="7.75" style="138" customWidth="1"/>
    <col min="1295" max="1297" width="8.25" style="138" bestFit="1" customWidth="1"/>
    <col min="1298" max="1298" width="6.75" style="138" customWidth="1"/>
    <col min="1299" max="1301" width="8.25" style="138" bestFit="1" customWidth="1"/>
    <col min="1302" max="1302" width="6.875" style="138" customWidth="1"/>
    <col min="1303" max="1303" width="5.625" style="138" customWidth="1"/>
    <col min="1304" max="1304" width="6.375" style="138" customWidth="1"/>
    <col min="1305" max="1305" width="5.75" style="138" customWidth="1"/>
    <col min="1306" max="1306" width="9.125" style="138" customWidth="1"/>
    <col min="1307" max="1307" width="6" style="138" customWidth="1"/>
    <col min="1308" max="1318" width="6.625" style="138" customWidth="1"/>
    <col min="1319" max="1319" width="6.5" style="138" customWidth="1"/>
    <col min="1320" max="1320" width="5.25" style="138" customWidth="1"/>
    <col min="1321" max="1321" width="6.375" style="138" customWidth="1"/>
    <col min="1322" max="1322" width="10.125" style="138" customWidth="1"/>
    <col min="1323" max="1323" width="7.5" style="138" customWidth="1"/>
    <col min="1324" max="1324" width="6.125" style="138" customWidth="1"/>
    <col min="1325" max="1325" width="8.625" style="138" customWidth="1"/>
    <col min="1326" max="1326" width="5.75" style="138" customWidth="1"/>
    <col min="1327" max="1327" width="9.375" style="138" customWidth="1"/>
    <col min="1328" max="1328" width="6.125" style="138" customWidth="1"/>
    <col min="1329" max="1329" width="9.125" style="138" customWidth="1"/>
    <col min="1330" max="1330" width="5" style="138" customWidth="1"/>
    <col min="1331" max="1331" width="5.125" style="138" customWidth="1"/>
    <col min="1332" max="1332" width="3.5" style="138" customWidth="1"/>
    <col min="1333" max="1333" width="5.5" style="138" customWidth="1"/>
    <col min="1334" max="1334" width="16.375" style="138" bestFit="1" customWidth="1"/>
    <col min="1335" max="1335" width="9.625" style="138"/>
    <col min="1336" max="1336" width="5.875" style="138" customWidth="1"/>
    <col min="1337" max="1536" width="9.625" style="138"/>
    <col min="1537" max="1537" width="6.625" style="138" customWidth="1"/>
    <col min="1538" max="1538" width="7.875" style="138" customWidth="1"/>
    <col min="1539" max="1539" width="5.375" style="138" customWidth="1"/>
    <col min="1540" max="1540" width="5.75" style="138" customWidth="1"/>
    <col min="1541" max="1541" width="6.75" style="138" customWidth="1"/>
    <col min="1542" max="1542" width="7.5" style="138" customWidth="1"/>
    <col min="1543" max="1543" width="7.625" style="138" customWidth="1"/>
    <col min="1544" max="1544" width="7.875" style="138" customWidth="1"/>
    <col min="1545" max="1545" width="7.625" style="138" customWidth="1"/>
    <col min="1546" max="1546" width="8.125" style="138" customWidth="1"/>
    <col min="1547" max="1547" width="7.75" style="138" customWidth="1"/>
    <col min="1548" max="1549" width="8.125" style="138" customWidth="1"/>
    <col min="1550" max="1550" width="7.75" style="138" customWidth="1"/>
    <col min="1551" max="1553" width="8.25" style="138" bestFit="1" customWidth="1"/>
    <col min="1554" max="1554" width="6.75" style="138" customWidth="1"/>
    <col min="1555" max="1557" width="8.25" style="138" bestFit="1" customWidth="1"/>
    <col min="1558" max="1558" width="6.875" style="138" customWidth="1"/>
    <col min="1559" max="1559" width="5.625" style="138" customWidth="1"/>
    <col min="1560" max="1560" width="6.375" style="138" customWidth="1"/>
    <col min="1561" max="1561" width="5.75" style="138" customWidth="1"/>
    <col min="1562" max="1562" width="9.125" style="138" customWidth="1"/>
    <col min="1563" max="1563" width="6" style="138" customWidth="1"/>
    <col min="1564" max="1574" width="6.625" style="138" customWidth="1"/>
    <col min="1575" max="1575" width="6.5" style="138" customWidth="1"/>
    <col min="1576" max="1576" width="5.25" style="138" customWidth="1"/>
    <col min="1577" max="1577" width="6.375" style="138" customWidth="1"/>
    <col min="1578" max="1578" width="10.125" style="138" customWidth="1"/>
    <col min="1579" max="1579" width="7.5" style="138" customWidth="1"/>
    <col min="1580" max="1580" width="6.125" style="138" customWidth="1"/>
    <col min="1581" max="1581" width="8.625" style="138" customWidth="1"/>
    <col min="1582" max="1582" width="5.75" style="138" customWidth="1"/>
    <col min="1583" max="1583" width="9.375" style="138" customWidth="1"/>
    <col min="1584" max="1584" width="6.125" style="138" customWidth="1"/>
    <col min="1585" max="1585" width="9.125" style="138" customWidth="1"/>
    <col min="1586" max="1586" width="5" style="138" customWidth="1"/>
    <col min="1587" max="1587" width="5.125" style="138" customWidth="1"/>
    <col min="1588" max="1588" width="3.5" style="138" customWidth="1"/>
    <col min="1589" max="1589" width="5.5" style="138" customWidth="1"/>
    <col min="1590" max="1590" width="16.375" style="138" bestFit="1" customWidth="1"/>
    <col min="1591" max="1591" width="9.625" style="138"/>
    <col min="1592" max="1592" width="5.875" style="138" customWidth="1"/>
    <col min="1593" max="1792" width="9.625" style="138"/>
    <col min="1793" max="1793" width="6.625" style="138" customWidth="1"/>
    <col min="1794" max="1794" width="7.875" style="138" customWidth="1"/>
    <col min="1795" max="1795" width="5.375" style="138" customWidth="1"/>
    <col min="1796" max="1796" width="5.75" style="138" customWidth="1"/>
    <col min="1797" max="1797" width="6.75" style="138" customWidth="1"/>
    <col min="1798" max="1798" width="7.5" style="138" customWidth="1"/>
    <col min="1799" max="1799" width="7.625" style="138" customWidth="1"/>
    <col min="1800" max="1800" width="7.875" style="138" customWidth="1"/>
    <col min="1801" max="1801" width="7.625" style="138" customWidth="1"/>
    <col min="1802" max="1802" width="8.125" style="138" customWidth="1"/>
    <col min="1803" max="1803" width="7.75" style="138" customWidth="1"/>
    <col min="1804" max="1805" width="8.125" style="138" customWidth="1"/>
    <col min="1806" max="1806" width="7.75" style="138" customWidth="1"/>
    <col min="1807" max="1809" width="8.25" style="138" bestFit="1" customWidth="1"/>
    <col min="1810" max="1810" width="6.75" style="138" customWidth="1"/>
    <col min="1811" max="1813" width="8.25" style="138" bestFit="1" customWidth="1"/>
    <col min="1814" max="1814" width="6.875" style="138" customWidth="1"/>
    <col min="1815" max="1815" width="5.625" style="138" customWidth="1"/>
    <col min="1816" max="1816" width="6.375" style="138" customWidth="1"/>
    <col min="1817" max="1817" width="5.75" style="138" customWidth="1"/>
    <col min="1818" max="1818" width="9.125" style="138" customWidth="1"/>
    <col min="1819" max="1819" width="6" style="138" customWidth="1"/>
    <col min="1820" max="1830" width="6.625" style="138" customWidth="1"/>
    <col min="1831" max="1831" width="6.5" style="138" customWidth="1"/>
    <col min="1832" max="1832" width="5.25" style="138" customWidth="1"/>
    <col min="1833" max="1833" width="6.375" style="138" customWidth="1"/>
    <col min="1834" max="1834" width="10.125" style="138" customWidth="1"/>
    <col min="1835" max="1835" width="7.5" style="138" customWidth="1"/>
    <col min="1836" max="1836" width="6.125" style="138" customWidth="1"/>
    <col min="1837" max="1837" width="8.625" style="138" customWidth="1"/>
    <col min="1838" max="1838" width="5.75" style="138" customWidth="1"/>
    <col min="1839" max="1839" width="9.375" style="138" customWidth="1"/>
    <col min="1840" max="1840" width="6.125" style="138" customWidth="1"/>
    <col min="1841" max="1841" width="9.125" style="138" customWidth="1"/>
    <col min="1842" max="1842" width="5" style="138" customWidth="1"/>
    <col min="1843" max="1843" width="5.125" style="138" customWidth="1"/>
    <col min="1844" max="1844" width="3.5" style="138" customWidth="1"/>
    <col min="1845" max="1845" width="5.5" style="138" customWidth="1"/>
    <col min="1846" max="1846" width="16.375" style="138" bestFit="1" customWidth="1"/>
    <col min="1847" max="1847" width="9.625" style="138"/>
    <col min="1848" max="1848" width="5.875" style="138" customWidth="1"/>
    <col min="1849" max="2048" width="9.625" style="138"/>
    <col min="2049" max="2049" width="6.625" style="138" customWidth="1"/>
    <col min="2050" max="2050" width="7.875" style="138" customWidth="1"/>
    <col min="2051" max="2051" width="5.375" style="138" customWidth="1"/>
    <col min="2052" max="2052" width="5.75" style="138" customWidth="1"/>
    <col min="2053" max="2053" width="6.75" style="138" customWidth="1"/>
    <col min="2054" max="2054" width="7.5" style="138" customWidth="1"/>
    <col min="2055" max="2055" width="7.625" style="138" customWidth="1"/>
    <col min="2056" max="2056" width="7.875" style="138" customWidth="1"/>
    <col min="2057" max="2057" width="7.625" style="138" customWidth="1"/>
    <col min="2058" max="2058" width="8.125" style="138" customWidth="1"/>
    <col min="2059" max="2059" width="7.75" style="138" customWidth="1"/>
    <col min="2060" max="2061" width="8.125" style="138" customWidth="1"/>
    <col min="2062" max="2062" width="7.75" style="138" customWidth="1"/>
    <col min="2063" max="2065" width="8.25" style="138" bestFit="1" customWidth="1"/>
    <col min="2066" max="2066" width="6.75" style="138" customWidth="1"/>
    <col min="2067" max="2069" width="8.25" style="138" bestFit="1" customWidth="1"/>
    <col min="2070" max="2070" width="6.875" style="138" customWidth="1"/>
    <col min="2071" max="2071" width="5.625" style="138" customWidth="1"/>
    <col min="2072" max="2072" width="6.375" style="138" customWidth="1"/>
    <col min="2073" max="2073" width="5.75" style="138" customWidth="1"/>
    <col min="2074" max="2074" width="9.125" style="138" customWidth="1"/>
    <col min="2075" max="2075" width="6" style="138" customWidth="1"/>
    <col min="2076" max="2086" width="6.625" style="138" customWidth="1"/>
    <col min="2087" max="2087" width="6.5" style="138" customWidth="1"/>
    <col min="2088" max="2088" width="5.25" style="138" customWidth="1"/>
    <col min="2089" max="2089" width="6.375" style="138" customWidth="1"/>
    <col min="2090" max="2090" width="10.125" style="138" customWidth="1"/>
    <col min="2091" max="2091" width="7.5" style="138" customWidth="1"/>
    <col min="2092" max="2092" width="6.125" style="138" customWidth="1"/>
    <col min="2093" max="2093" width="8.625" style="138" customWidth="1"/>
    <col min="2094" max="2094" width="5.75" style="138" customWidth="1"/>
    <col min="2095" max="2095" width="9.375" style="138" customWidth="1"/>
    <col min="2096" max="2096" width="6.125" style="138" customWidth="1"/>
    <col min="2097" max="2097" width="9.125" style="138" customWidth="1"/>
    <col min="2098" max="2098" width="5" style="138" customWidth="1"/>
    <col min="2099" max="2099" width="5.125" style="138" customWidth="1"/>
    <col min="2100" max="2100" width="3.5" style="138" customWidth="1"/>
    <col min="2101" max="2101" width="5.5" style="138" customWidth="1"/>
    <col min="2102" max="2102" width="16.375" style="138" bestFit="1" customWidth="1"/>
    <col min="2103" max="2103" width="9.625" style="138"/>
    <col min="2104" max="2104" width="5.875" style="138" customWidth="1"/>
    <col min="2105" max="2304" width="9.625" style="138"/>
    <col min="2305" max="2305" width="6.625" style="138" customWidth="1"/>
    <col min="2306" max="2306" width="7.875" style="138" customWidth="1"/>
    <col min="2307" max="2307" width="5.375" style="138" customWidth="1"/>
    <col min="2308" max="2308" width="5.75" style="138" customWidth="1"/>
    <col min="2309" max="2309" width="6.75" style="138" customWidth="1"/>
    <col min="2310" max="2310" width="7.5" style="138" customWidth="1"/>
    <col min="2311" max="2311" width="7.625" style="138" customWidth="1"/>
    <col min="2312" max="2312" width="7.875" style="138" customWidth="1"/>
    <col min="2313" max="2313" width="7.625" style="138" customWidth="1"/>
    <col min="2314" max="2314" width="8.125" style="138" customWidth="1"/>
    <col min="2315" max="2315" width="7.75" style="138" customWidth="1"/>
    <col min="2316" max="2317" width="8.125" style="138" customWidth="1"/>
    <col min="2318" max="2318" width="7.75" style="138" customWidth="1"/>
    <col min="2319" max="2321" width="8.25" style="138" bestFit="1" customWidth="1"/>
    <col min="2322" max="2322" width="6.75" style="138" customWidth="1"/>
    <col min="2323" max="2325" width="8.25" style="138" bestFit="1" customWidth="1"/>
    <col min="2326" max="2326" width="6.875" style="138" customWidth="1"/>
    <col min="2327" max="2327" width="5.625" style="138" customWidth="1"/>
    <col min="2328" max="2328" width="6.375" style="138" customWidth="1"/>
    <col min="2329" max="2329" width="5.75" style="138" customWidth="1"/>
    <col min="2330" max="2330" width="9.125" style="138" customWidth="1"/>
    <col min="2331" max="2331" width="6" style="138" customWidth="1"/>
    <col min="2332" max="2342" width="6.625" style="138" customWidth="1"/>
    <col min="2343" max="2343" width="6.5" style="138" customWidth="1"/>
    <col min="2344" max="2344" width="5.25" style="138" customWidth="1"/>
    <col min="2345" max="2345" width="6.375" style="138" customWidth="1"/>
    <col min="2346" max="2346" width="10.125" style="138" customWidth="1"/>
    <col min="2347" max="2347" width="7.5" style="138" customWidth="1"/>
    <col min="2348" max="2348" width="6.125" style="138" customWidth="1"/>
    <col min="2349" max="2349" width="8.625" style="138" customWidth="1"/>
    <col min="2350" max="2350" width="5.75" style="138" customWidth="1"/>
    <col min="2351" max="2351" width="9.375" style="138" customWidth="1"/>
    <col min="2352" max="2352" width="6.125" style="138" customWidth="1"/>
    <col min="2353" max="2353" width="9.125" style="138" customWidth="1"/>
    <col min="2354" max="2354" width="5" style="138" customWidth="1"/>
    <col min="2355" max="2355" width="5.125" style="138" customWidth="1"/>
    <col min="2356" max="2356" width="3.5" style="138" customWidth="1"/>
    <col min="2357" max="2357" width="5.5" style="138" customWidth="1"/>
    <col min="2358" max="2358" width="16.375" style="138" bestFit="1" customWidth="1"/>
    <col min="2359" max="2359" width="9.625" style="138"/>
    <col min="2360" max="2360" width="5.875" style="138" customWidth="1"/>
    <col min="2361" max="2560" width="9.625" style="138"/>
    <col min="2561" max="2561" width="6.625" style="138" customWidth="1"/>
    <col min="2562" max="2562" width="7.875" style="138" customWidth="1"/>
    <col min="2563" max="2563" width="5.375" style="138" customWidth="1"/>
    <col min="2564" max="2564" width="5.75" style="138" customWidth="1"/>
    <col min="2565" max="2565" width="6.75" style="138" customWidth="1"/>
    <col min="2566" max="2566" width="7.5" style="138" customWidth="1"/>
    <col min="2567" max="2567" width="7.625" style="138" customWidth="1"/>
    <col min="2568" max="2568" width="7.875" style="138" customWidth="1"/>
    <col min="2569" max="2569" width="7.625" style="138" customWidth="1"/>
    <col min="2570" max="2570" width="8.125" style="138" customWidth="1"/>
    <col min="2571" max="2571" width="7.75" style="138" customWidth="1"/>
    <col min="2572" max="2573" width="8.125" style="138" customWidth="1"/>
    <col min="2574" max="2574" width="7.75" style="138" customWidth="1"/>
    <col min="2575" max="2577" width="8.25" style="138" bestFit="1" customWidth="1"/>
    <col min="2578" max="2578" width="6.75" style="138" customWidth="1"/>
    <col min="2579" max="2581" width="8.25" style="138" bestFit="1" customWidth="1"/>
    <col min="2582" max="2582" width="6.875" style="138" customWidth="1"/>
    <col min="2583" max="2583" width="5.625" style="138" customWidth="1"/>
    <col min="2584" max="2584" width="6.375" style="138" customWidth="1"/>
    <col min="2585" max="2585" width="5.75" style="138" customWidth="1"/>
    <col min="2586" max="2586" width="9.125" style="138" customWidth="1"/>
    <col min="2587" max="2587" width="6" style="138" customWidth="1"/>
    <col min="2588" max="2598" width="6.625" style="138" customWidth="1"/>
    <col min="2599" max="2599" width="6.5" style="138" customWidth="1"/>
    <col min="2600" max="2600" width="5.25" style="138" customWidth="1"/>
    <col min="2601" max="2601" width="6.375" style="138" customWidth="1"/>
    <col min="2602" max="2602" width="10.125" style="138" customWidth="1"/>
    <col min="2603" max="2603" width="7.5" style="138" customWidth="1"/>
    <col min="2604" max="2604" width="6.125" style="138" customWidth="1"/>
    <col min="2605" max="2605" width="8.625" style="138" customWidth="1"/>
    <col min="2606" max="2606" width="5.75" style="138" customWidth="1"/>
    <col min="2607" max="2607" width="9.375" style="138" customWidth="1"/>
    <col min="2608" max="2608" width="6.125" style="138" customWidth="1"/>
    <col min="2609" max="2609" width="9.125" style="138" customWidth="1"/>
    <col min="2610" max="2610" width="5" style="138" customWidth="1"/>
    <col min="2611" max="2611" width="5.125" style="138" customWidth="1"/>
    <col min="2612" max="2612" width="3.5" style="138" customWidth="1"/>
    <col min="2613" max="2613" width="5.5" style="138" customWidth="1"/>
    <col min="2614" max="2614" width="16.375" style="138" bestFit="1" customWidth="1"/>
    <col min="2615" max="2615" width="9.625" style="138"/>
    <col min="2616" max="2616" width="5.875" style="138" customWidth="1"/>
    <col min="2617" max="2816" width="9.625" style="138"/>
    <col min="2817" max="2817" width="6.625" style="138" customWidth="1"/>
    <col min="2818" max="2818" width="7.875" style="138" customWidth="1"/>
    <col min="2819" max="2819" width="5.375" style="138" customWidth="1"/>
    <col min="2820" max="2820" width="5.75" style="138" customWidth="1"/>
    <col min="2821" max="2821" width="6.75" style="138" customWidth="1"/>
    <col min="2822" max="2822" width="7.5" style="138" customWidth="1"/>
    <col min="2823" max="2823" width="7.625" style="138" customWidth="1"/>
    <col min="2824" max="2824" width="7.875" style="138" customWidth="1"/>
    <col min="2825" max="2825" width="7.625" style="138" customWidth="1"/>
    <col min="2826" max="2826" width="8.125" style="138" customWidth="1"/>
    <col min="2827" max="2827" width="7.75" style="138" customWidth="1"/>
    <col min="2828" max="2829" width="8.125" style="138" customWidth="1"/>
    <col min="2830" max="2830" width="7.75" style="138" customWidth="1"/>
    <col min="2831" max="2833" width="8.25" style="138" bestFit="1" customWidth="1"/>
    <col min="2834" max="2834" width="6.75" style="138" customWidth="1"/>
    <col min="2835" max="2837" width="8.25" style="138" bestFit="1" customWidth="1"/>
    <col min="2838" max="2838" width="6.875" style="138" customWidth="1"/>
    <col min="2839" max="2839" width="5.625" style="138" customWidth="1"/>
    <col min="2840" max="2840" width="6.375" style="138" customWidth="1"/>
    <col min="2841" max="2841" width="5.75" style="138" customWidth="1"/>
    <col min="2842" max="2842" width="9.125" style="138" customWidth="1"/>
    <col min="2843" max="2843" width="6" style="138" customWidth="1"/>
    <col min="2844" max="2854" width="6.625" style="138" customWidth="1"/>
    <col min="2855" max="2855" width="6.5" style="138" customWidth="1"/>
    <col min="2856" max="2856" width="5.25" style="138" customWidth="1"/>
    <col min="2857" max="2857" width="6.375" style="138" customWidth="1"/>
    <col min="2858" max="2858" width="10.125" style="138" customWidth="1"/>
    <col min="2859" max="2859" width="7.5" style="138" customWidth="1"/>
    <col min="2860" max="2860" width="6.125" style="138" customWidth="1"/>
    <col min="2861" max="2861" width="8.625" style="138" customWidth="1"/>
    <col min="2862" max="2862" width="5.75" style="138" customWidth="1"/>
    <col min="2863" max="2863" width="9.375" style="138" customWidth="1"/>
    <col min="2864" max="2864" width="6.125" style="138" customWidth="1"/>
    <col min="2865" max="2865" width="9.125" style="138" customWidth="1"/>
    <col min="2866" max="2866" width="5" style="138" customWidth="1"/>
    <col min="2867" max="2867" width="5.125" style="138" customWidth="1"/>
    <col min="2868" max="2868" width="3.5" style="138" customWidth="1"/>
    <col min="2869" max="2869" width="5.5" style="138" customWidth="1"/>
    <col min="2870" max="2870" width="16.375" style="138" bestFit="1" customWidth="1"/>
    <col min="2871" max="2871" width="9.625" style="138"/>
    <col min="2872" max="2872" width="5.875" style="138" customWidth="1"/>
    <col min="2873" max="3072" width="9.625" style="138"/>
    <col min="3073" max="3073" width="6.625" style="138" customWidth="1"/>
    <col min="3074" max="3074" width="7.875" style="138" customWidth="1"/>
    <col min="3075" max="3075" width="5.375" style="138" customWidth="1"/>
    <col min="3076" max="3076" width="5.75" style="138" customWidth="1"/>
    <col min="3077" max="3077" width="6.75" style="138" customWidth="1"/>
    <col min="3078" max="3078" width="7.5" style="138" customWidth="1"/>
    <col min="3079" max="3079" width="7.625" style="138" customWidth="1"/>
    <col min="3080" max="3080" width="7.875" style="138" customWidth="1"/>
    <col min="3081" max="3081" width="7.625" style="138" customWidth="1"/>
    <col min="3082" max="3082" width="8.125" style="138" customWidth="1"/>
    <col min="3083" max="3083" width="7.75" style="138" customWidth="1"/>
    <col min="3084" max="3085" width="8.125" style="138" customWidth="1"/>
    <col min="3086" max="3086" width="7.75" style="138" customWidth="1"/>
    <col min="3087" max="3089" width="8.25" style="138" bestFit="1" customWidth="1"/>
    <col min="3090" max="3090" width="6.75" style="138" customWidth="1"/>
    <col min="3091" max="3093" width="8.25" style="138" bestFit="1" customWidth="1"/>
    <col min="3094" max="3094" width="6.875" style="138" customWidth="1"/>
    <col min="3095" max="3095" width="5.625" style="138" customWidth="1"/>
    <col min="3096" max="3096" width="6.375" style="138" customWidth="1"/>
    <col min="3097" max="3097" width="5.75" style="138" customWidth="1"/>
    <col min="3098" max="3098" width="9.125" style="138" customWidth="1"/>
    <col min="3099" max="3099" width="6" style="138" customWidth="1"/>
    <col min="3100" max="3110" width="6.625" style="138" customWidth="1"/>
    <col min="3111" max="3111" width="6.5" style="138" customWidth="1"/>
    <col min="3112" max="3112" width="5.25" style="138" customWidth="1"/>
    <col min="3113" max="3113" width="6.375" style="138" customWidth="1"/>
    <col min="3114" max="3114" width="10.125" style="138" customWidth="1"/>
    <col min="3115" max="3115" width="7.5" style="138" customWidth="1"/>
    <col min="3116" max="3116" width="6.125" style="138" customWidth="1"/>
    <col min="3117" max="3117" width="8.625" style="138" customWidth="1"/>
    <col min="3118" max="3118" width="5.75" style="138" customWidth="1"/>
    <col min="3119" max="3119" width="9.375" style="138" customWidth="1"/>
    <col min="3120" max="3120" width="6.125" style="138" customWidth="1"/>
    <col min="3121" max="3121" width="9.125" style="138" customWidth="1"/>
    <col min="3122" max="3122" width="5" style="138" customWidth="1"/>
    <col min="3123" max="3123" width="5.125" style="138" customWidth="1"/>
    <col min="3124" max="3124" width="3.5" style="138" customWidth="1"/>
    <col min="3125" max="3125" width="5.5" style="138" customWidth="1"/>
    <col min="3126" max="3126" width="16.375" style="138" bestFit="1" customWidth="1"/>
    <col min="3127" max="3127" width="9.625" style="138"/>
    <col min="3128" max="3128" width="5.875" style="138" customWidth="1"/>
    <col min="3129" max="3328" width="9.625" style="138"/>
    <col min="3329" max="3329" width="6.625" style="138" customWidth="1"/>
    <col min="3330" max="3330" width="7.875" style="138" customWidth="1"/>
    <col min="3331" max="3331" width="5.375" style="138" customWidth="1"/>
    <col min="3332" max="3332" width="5.75" style="138" customWidth="1"/>
    <col min="3333" max="3333" width="6.75" style="138" customWidth="1"/>
    <col min="3334" max="3334" width="7.5" style="138" customWidth="1"/>
    <col min="3335" max="3335" width="7.625" style="138" customWidth="1"/>
    <col min="3336" max="3336" width="7.875" style="138" customWidth="1"/>
    <col min="3337" max="3337" width="7.625" style="138" customWidth="1"/>
    <col min="3338" max="3338" width="8.125" style="138" customWidth="1"/>
    <col min="3339" max="3339" width="7.75" style="138" customWidth="1"/>
    <col min="3340" max="3341" width="8.125" style="138" customWidth="1"/>
    <col min="3342" max="3342" width="7.75" style="138" customWidth="1"/>
    <col min="3343" max="3345" width="8.25" style="138" bestFit="1" customWidth="1"/>
    <col min="3346" max="3346" width="6.75" style="138" customWidth="1"/>
    <col min="3347" max="3349" width="8.25" style="138" bestFit="1" customWidth="1"/>
    <col min="3350" max="3350" width="6.875" style="138" customWidth="1"/>
    <col min="3351" max="3351" width="5.625" style="138" customWidth="1"/>
    <col min="3352" max="3352" width="6.375" style="138" customWidth="1"/>
    <col min="3353" max="3353" width="5.75" style="138" customWidth="1"/>
    <col min="3354" max="3354" width="9.125" style="138" customWidth="1"/>
    <col min="3355" max="3355" width="6" style="138" customWidth="1"/>
    <col min="3356" max="3366" width="6.625" style="138" customWidth="1"/>
    <col min="3367" max="3367" width="6.5" style="138" customWidth="1"/>
    <col min="3368" max="3368" width="5.25" style="138" customWidth="1"/>
    <col min="3369" max="3369" width="6.375" style="138" customWidth="1"/>
    <col min="3370" max="3370" width="10.125" style="138" customWidth="1"/>
    <col min="3371" max="3371" width="7.5" style="138" customWidth="1"/>
    <col min="3372" max="3372" width="6.125" style="138" customWidth="1"/>
    <col min="3373" max="3373" width="8.625" style="138" customWidth="1"/>
    <col min="3374" max="3374" width="5.75" style="138" customWidth="1"/>
    <col min="3375" max="3375" width="9.375" style="138" customWidth="1"/>
    <col min="3376" max="3376" width="6.125" style="138" customWidth="1"/>
    <col min="3377" max="3377" width="9.125" style="138" customWidth="1"/>
    <col min="3378" max="3378" width="5" style="138" customWidth="1"/>
    <col min="3379" max="3379" width="5.125" style="138" customWidth="1"/>
    <col min="3380" max="3380" width="3.5" style="138" customWidth="1"/>
    <col min="3381" max="3381" width="5.5" style="138" customWidth="1"/>
    <col min="3382" max="3382" width="16.375" style="138" bestFit="1" customWidth="1"/>
    <col min="3383" max="3383" width="9.625" style="138"/>
    <col min="3384" max="3384" width="5.875" style="138" customWidth="1"/>
    <col min="3385" max="3584" width="9.625" style="138"/>
    <col min="3585" max="3585" width="6.625" style="138" customWidth="1"/>
    <col min="3586" max="3586" width="7.875" style="138" customWidth="1"/>
    <col min="3587" max="3587" width="5.375" style="138" customWidth="1"/>
    <col min="3588" max="3588" width="5.75" style="138" customWidth="1"/>
    <col min="3589" max="3589" width="6.75" style="138" customWidth="1"/>
    <col min="3590" max="3590" width="7.5" style="138" customWidth="1"/>
    <col min="3591" max="3591" width="7.625" style="138" customWidth="1"/>
    <col min="3592" max="3592" width="7.875" style="138" customWidth="1"/>
    <col min="3593" max="3593" width="7.625" style="138" customWidth="1"/>
    <col min="3594" max="3594" width="8.125" style="138" customWidth="1"/>
    <col min="3595" max="3595" width="7.75" style="138" customWidth="1"/>
    <col min="3596" max="3597" width="8.125" style="138" customWidth="1"/>
    <col min="3598" max="3598" width="7.75" style="138" customWidth="1"/>
    <col min="3599" max="3601" width="8.25" style="138" bestFit="1" customWidth="1"/>
    <col min="3602" max="3602" width="6.75" style="138" customWidth="1"/>
    <col min="3603" max="3605" width="8.25" style="138" bestFit="1" customWidth="1"/>
    <col min="3606" max="3606" width="6.875" style="138" customWidth="1"/>
    <col min="3607" max="3607" width="5.625" style="138" customWidth="1"/>
    <col min="3608" max="3608" width="6.375" style="138" customWidth="1"/>
    <col min="3609" max="3609" width="5.75" style="138" customWidth="1"/>
    <col min="3610" max="3610" width="9.125" style="138" customWidth="1"/>
    <col min="3611" max="3611" width="6" style="138" customWidth="1"/>
    <col min="3612" max="3622" width="6.625" style="138" customWidth="1"/>
    <col min="3623" max="3623" width="6.5" style="138" customWidth="1"/>
    <col min="3624" max="3624" width="5.25" style="138" customWidth="1"/>
    <col min="3625" max="3625" width="6.375" style="138" customWidth="1"/>
    <col min="3626" max="3626" width="10.125" style="138" customWidth="1"/>
    <col min="3627" max="3627" width="7.5" style="138" customWidth="1"/>
    <col min="3628" max="3628" width="6.125" style="138" customWidth="1"/>
    <col min="3629" max="3629" width="8.625" style="138" customWidth="1"/>
    <col min="3630" max="3630" width="5.75" style="138" customWidth="1"/>
    <col min="3631" max="3631" width="9.375" style="138" customWidth="1"/>
    <col min="3632" max="3632" width="6.125" style="138" customWidth="1"/>
    <col min="3633" max="3633" width="9.125" style="138" customWidth="1"/>
    <col min="3634" max="3634" width="5" style="138" customWidth="1"/>
    <col min="3635" max="3635" width="5.125" style="138" customWidth="1"/>
    <col min="3636" max="3636" width="3.5" style="138" customWidth="1"/>
    <col min="3637" max="3637" width="5.5" style="138" customWidth="1"/>
    <col min="3638" max="3638" width="16.375" style="138" bestFit="1" customWidth="1"/>
    <col min="3639" max="3639" width="9.625" style="138"/>
    <col min="3640" max="3640" width="5.875" style="138" customWidth="1"/>
    <col min="3641" max="3840" width="9.625" style="138"/>
    <col min="3841" max="3841" width="6.625" style="138" customWidth="1"/>
    <col min="3842" max="3842" width="7.875" style="138" customWidth="1"/>
    <col min="3843" max="3843" width="5.375" style="138" customWidth="1"/>
    <col min="3844" max="3844" width="5.75" style="138" customWidth="1"/>
    <col min="3845" max="3845" width="6.75" style="138" customWidth="1"/>
    <col min="3846" max="3846" width="7.5" style="138" customWidth="1"/>
    <col min="3847" max="3847" width="7.625" style="138" customWidth="1"/>
    <col min="3848" max="3848" width="7.875" style="138" customWidth="1"/>
    <col min="3849" max="3849" width="7.625" style="138" customWidth="1"/>
    <col min="3850" max="3850" width="8.125" style="138" customWidth="1"/>
    <col min="3851" max="3851" width="7.75" style="138" customWidth="1"/>
    <col min="3852" max="3853" width="8.125" style="138" customWidth="1"/>
    <col min="3854" max="3854" width="7.75" style="138" customWidth="1"/>
    <col min="3855" max="3857" width="8.25" style="138" bestFit="1" customWidth="1"/>
    <col min="3858" max="3858" width="6.75" style="138" customWidth="1"/>
    <col min="3859" max="3861" width="8.25" style="138" bestFit="1" customWidth="1"/>
    <col min="3862" max="3862" width="6.875" style="138" customWidth="1"/>
    <col min="3863" max="3863" width="5.625" style="138" customWidth="1"/>
    <col min="3864" max="3864" width="6.375" style="138" customWidth="1"/>
    <col min="3865" max="3865" width="5.75" style="138" customWidth="1"/>
    <col min="3866" max="3866" width="9.125" style="138" customWidth="1"/>
    <col min="3867" max="3867" width="6" style="138" customWidth="1"/>
    <col min="3868" max="3878" width="6.625" style="138" customWidth="1"/>
    <col min="3879" max="3879" width="6.5" style="138" customWidth="1"/>
    <col min="3880" max="3880" width="5.25" style="138" customWidth="1"/>
    <col min="3881" max="3881" width="6.375" style="138" customWidth="1"/>
    <col min="3882" max="3882" width="10.125" style="138" customWidth="1"/>
    <col min="3883" max="3883" width="7.5" style="138" customWidth="1"/>
    <col min="3884" max="3884" width="6.125" style="138" customWidth="1"/>
    <col min="3885" max="3885" width="8.625" style="138" customWidth="1"/>
    <col min="3886" max="3886" width="5.75" style="138" customWidth="1"/>
    <col min="3887" max="3887" width="9.375" style="138" customWidth="1"/>
    <col min="3888" max="3888" width="6.125" style="138" customWidth="1"/>
    <col min="3889" max="3889" width="9.125" style="138" customWidth="1"/>
    <col min="3890" max="3890" width="5" style="138" customWidth="1"/>
    <col min="3891" max="3891" width="5.125" style="138" customWidth="1"/>
    <col min="3892" max="3892" width="3.5" style="138" customWidth="1"/>
    <col min="3893" max="3893" width="5.5" style="138" customWidth="1"/>
    <col min="3894" max="3894" width="16.375" style="138" bestFit="1" customWidth="1"/>
    <col min="3895" max="3895" width="9.625" style="138"/>
    <col min="3896" max="3896" width="5.875" style="138" customWidth="1"/>
    <col min="3897" max="4096" width="9.625" style="138"/>
    <col min="4097" max="4097" width="6.625" style="138" customWidth="1"/>
    <col min="4098" max="4098" width="7.875" style="138" customWidth="1"/>
    <col min="4099" max="4099" width="5.375" style="138" customWidth="1"/>
    <col min="4100" max="4100" width="5.75" style="138" customWidth="1"/>
    <col min="4101" max="4101" width="6.75" style="138" customWidth="1"/>
    <col min="4102" max="4102" width="7.5" style="138" customWidth="1"/>
    <col min="4103" max="4103" width="7.625" style="138" customWidth="1"/>
    <col min="4104" max="4104" width="7.875" style="138" customWidth="1"/>
    <col min="4105" max="4105" width="7.625" style="138" customWidth="1"/>
    <col min="4106" max="4106" width="8.125" style="138" customWidth="1"/>
    <col min="4107" max="4107" width="7.75" style="138" customWidth="1"/>
    <col min="4108" max="4109" width="8.125" style="138" customWidth="1"/>
    <col min="4110" max="4110" width="7.75" style="138" customWidth="1"/>
    <col min="4111" max="4113" width="8.25" style="138" bestFit="1" customWidth="1"/>
    <col min="4114" max="4114" width="6.75" style="138" customWidth="1"/>
    <col min="4115" max="4117" width="8.25" style="138" bestFit="1" customWidth="1"/>
    <col min="4118" max="4118" width="6.875" style="138" customWidth="1"/>
    <col min="4119" max="4119" width="5.625" style="138" customWidth="1"/>
    <col min="4120" max="4120" width="6.375" style="138" customWidth="1"/>
    <col min="4121" max="4121" width="5.75" style="138" customWidth="1"/>
    <col min="4122" max="4122" width="9.125" style="138" customWidth="1"/>
    <col min="4123" max="4123" width="6" style="138" customWidth="1"/>
    <col min="4124" max="4134" width="6.625" style="138" customWidth="1"/>
    <col min="4135" max="4135" width="6.5" style="138" customWidth="1"/>
    <col min="4136" max="4136" width="5.25" style="138" customWidth="1"/>
    <col min="4137" max="4137" width="6.375" style="138" customWidth="1"/>
    <col min="4138" max="4138" width="10.125" style="138" customWidth="1"/>
    <col min="4139" max="4139" width="7.5" style="138" customWidth="1"/>
    <col min="4140" max="4140" width="6.125" style="138" customWidth="1"/>
    <col min="4141" max="4141" width="8.625" style="138" customWidth="1"/>
    <col min="4142" max="4142" width="5.75" style="138" customWidth="1"/>
    <col min="4143" max="4143" width="9.375" style="138" customWidth="1"/>
    <col min="4144" max="4144" width="6.125" style="138" customWidth="1"/>
    <col min="4145" max="4145" width="9.125" style="138" customWidth="1"/>
    <col min="4146" max="4146" width="5" style="138" customWidth="1"/>
    <col min="4147" max="4147" width="5.125" style="138" customWidth="1"/>
    <col min="4148" max="4148" width="3.5" style="138" customWidth="1"/>
    <col min="4149" max="4149" width="5.5" style="138" customWidth="1"/>
    <col min="4150" max="4150" width="16.375" style="138" bestFit="1" customWidth="1"/>
    <col min="4151" max="4151" width="9.625" style="138"/>
    <col min="4152" max="4152" width="5.875" style="138" customWidth="1"/>
    <col min="4153" max="4352" width="9.625" style="138"/>
    <col min="4353" max="4353" width="6.625" style="138" customWidth="1"/>
    <col min="4354" max="4354" width="7.875" style="138" customWidth="1"/>
    <col min="4355" max="4355" width="5.375" style="138" customWidth="1"/>
    <col min="4356" max="4356" width="5.75" style="138" customWidth="1"/>
    <col min="4357" max="4357" width="6.75" style="138" customWidth="1"/>
    <col min="4358" max="4358" width="7.5" style="138" customWidth="1"/>
    <col min="4359" max="4359" width="7.625" style="138" customWidth="1"/>
    <col min="4360" max="4360" width="7.875" style="138" customWidth="1"/>
    <col min="4361" max="4361" width="7.625" style="138" customWidth="1"/>
    <col min="4362" max="4362" width="8.125" style="138" customWidth="1"/>
    <col min="4363" max="4363" width="7.75" style="138" customWidth="1"/>
    <col min="4364" max="4365" width="8.125" style="138" customWidth="1"/>
    <col min="4366" max="4366" width="7.75" style="138" customWidth="1"/>
    <col min="4367" max="4369" width="8.25" style="138" bestFit="1" customWidth="1"/>
    <col min="4370" max="4370" width="6.75" style="138" customWidth="1"/>
    <col min="4371" max="4373" width="8.25" style="138" bestFit="1" customWidth="1"/>
    <col min="4374" max="4374" width="6.875" style="138" customWidth="1"/>
    <col min="4375" max="4375" width="5.625" style="138" customWidth="1"/>
    <col min="4376" max="4376" width="6.375" style="138" customWidth="1"/>
    <col min="4377" max="4377" width="5.75" style="138" customWidth="1"/>
    <col min="4378" max="4378" width="9.125" style="138" customWidth="1"/>
    <col min="4379" max="4379" width="6" style="138" customWidth="1"/>
    <col min="4380" max="4390" width="6.625" style="138" customWidth="1"/>
    <col min="4391" max="4391" width="6.5" style="138" customWidth="1"/>
    <col min="4392" max="4392" width="5.25" style="138" customWidth="1"/>
    <col min="4393" max="4393" width="6.375" style="138" customWidth="1"/>
    <col min="4394" max="4394" width="10.125" style="138" customWidth="1"/>
    <col min="4395" max="4395" width="7.5" style="138" customWidth="1"/>
    <col min="4396" max="4396" width="6.125" style="138" customWidth="1"/>
    <col min="4397" max="4397" width="8.625" style="138" customWidth="1"/>
    <col min="4398" max="4398" width="5.75" style="138" customWidth="1"/>
    <col min="4399" max="4399" width="9.375" style="138" customWidth="1"/>
    <col min="4400" max="4400" width="6.125" style="138" customWidth="1"/>
    <col min="4401" max="4401" width="9.125" style="138" customWidth="1"/>
    <col min="4402" max="4402" width="5" style="138" customWidth="1"/>
    <col min="4403" max="4403" width="5.125" style="138" customWidth="1"/>
    <col min="4404" max="4404" width="3.5" style="138" customWidth="1"/>
    <col min="4405" max="4405" width="5.5" style="138" customWidth="1"/>
    <col min="4406" max="4406" width="16.375" style="138" bestFit="1" customWidth="1"/>
    <col min="4407" max="4407" width="9.625" style="138"/>
    <col min="4408" max="4408" width="5.875" style="138" customWidth="1"/>
    <col min="4409" max="4608" width="9.625" style="138"/>
    <col min="4609" max="4609" width="6.625" style="138" customWidth="1"/>
    <col min="4610" max="4610" width="7.875" style="138" customWidth="1"/>
    <col min="4611" max="4611" width="5.375" style="138" customWidth="1"/>
    <col min="4612" max="4612" width="5.75" style="138" customWidth="1"/>
    <col min="4613" max="4613" width="6.75" style="138" customWidth="1"/>
    <col min="4614" max="4614" width="7.5" style="138" customWidth="1"/>
    <col min="4615" max="4615" width="7.625" style="138" customWidth="1"/>
    <col min="4616" max="4616" width="7.875" style="138" customWidth="1"/>
    <col min="4617" max="4617" width="7.625" style="138" customWidth="1"/>
    <col min="4618" max="4618" width="8.125" style="138" customWidth="1"/>
    <col min="4619" max="4619" width="7.75" style="138" customWidth="1"/>
    <col min="4620" max="4621" width="8.125" style="138" customWidth="1"/>
    <col min="4622" max="4622" width="7.75" style="138" customWidth="1"/>
    <col min="4623" max="4625" width="8.25" style="138" bestFit="1" customWidth="1"/>
    <col min="4626" max="4626" width="6.75" style="138" customWidth="1"/>
    <col min="4627" max="4629" width="8.25" style="138" bestFit="1" customWidth="1"/>
    <col min="4630" max="4630" width="6.875" style="138" customWidth="1"/>
    <col min="4631" max="4631" width="5.625" style="138" customWidth="1"/>
    <col min="4632" max="4632" width="6.375" style="138" customWidth="1"/>
    <col min="4633" max="4633" width="5.75" style="138" customWidth="1"/>
    <col min="4634" max="4634" width="9.125" style="138" customWidth="1"/>
    <col min="4635" max="4635" width="6" style="138" customWidth="1"/>
    <col min="4636" max="4646" width="6.625" style="138" customWidth="1"/>
    <col min="4647" max="4647" width="6.5" style="138" customWidth="1"/>
    <col min="4648" max="4648" width="5.25" style="138" customWidth="1"/>
    <col min="4649" max="4649" width="6.375" style="138" customWidth="1"/>
    <col min="4650" max="4650" width="10.125" style="138" customWidth="1"/>
    <col min="4651" max="4651" width="7.5" style="138" customWidth="1"/>
    <col min="4652" max="4652" width="6.125" style="138" customWidth="1"/>
    <col min="4653" max="4653" width="8.625" style="138" customWidth="1"/>
    <col min="4654" max="4654" width="5.75" style="138" customWidth="1"/>
    <col min="4655" max="4655" width="9.375" style="138" customWidth="1"/>
    <col min="4656" max="4656" width="6.125" style="138" customWidth="1"/>
    <col min="4657" max="4657" width="9.125" style="138" customWidth="1"/>
    <col min="4658" max="4658" width="5" style="138" customWidth="1"/>
    <col min="4659" max="4659" width="5.125" style="138" customWidth="1"/>
    <col min="4660" max="4660" width="3.5" style="138" customWidth="1"/>
    <col min="4661" max="4661" width="5.5" style="138" customWidth="1"/>
    <col min="4662" max="4662" width="16.375" style="138" bestFit="1" customWidth="1"/>
    <col min="4663" max="4663" width="9.625" style="138"/>
    <col min="4664" max="4664" width="5.875" style="138" customWidth="1"/>
    <col min="4665" max="4864" width="9.625" style="138"/>
    <col min="4865" max="4865" width="6.625" style="138" customWidth="1"/>
    <col min="4866" max="4866" width="7.875" style="138" customWidth="1"/>
    <col min="4867" max="4867" width="5.375" style="138" customWidth="1"/>
    <col min="4868" max="4868" width="5.75" style="138" customWidth="1"/>
    <col min="4869" max="4869" width="6.75" style="138" customWidth="1"/>
    <col min="4870" max="4870" width="7.5" style="138" customWidth="1"/>
    <col min="4871" max="4871" width="7.625" style="138" customWidth="1"/>
    <col min="4872" max="4872" width="7.875" style="138" customWidth="1"/>
    <col min="4873" max="4873" width="7.625" style="138" customWidth="1"/>
    <col min="4874" max="4874" width="8.125" style="138" customWidth="1"/>
    <col min="4875" max="4875" width="7.75" style="138" customWidth="1"/>
    <col min="4876" max="4877" width="8.125" style="138" customWidth="1"/>
    <col min="4878" max="4878" width="7.75" style="138" customWidth="1"/>
    <col min="4879" max="4881" width="8.25" style="138" bestFit="1" customWidth="1"/>
    <col min="4882" max="4882" width="6.75" style="138" customWidth="1"/>
    <col min="4883" max="4885" width="8.25" style="138" bestFit="1" customWidth="1"/>
    <col min="4886" max="4886" width="6.875" style="138" customWidth="1"/>
    <col min="4887" max="4887" width="5.625" style="138" customWidth="1"/>
    <col min="4888" max="4888" width="6.375" style="138" customWidth="1"/>
    <col min="4889" max="4889" width="5.75" style="138" customWidth="1"/>
    <col min="4890" max="4890" width="9.125" style="138" customWidth="1"/>
    <col min="4891" max="4891" width="6" style="138" customWidth="1"/>
    <col min="4892" max="4902" width="6.625" style="138" customWidth="1"/>
    <col min="4903" max="4903" width="6.5" style="138" customWidth="1"/>
    <col min="4904" max="4904" width="5.25" style="138" customWidth="1"/>
    <col min="4905" max="4905" width="6.375" style="138" customWidth="1"/>
    <col min="4906" max="4906" width="10.125" style="138" customWidth="1"/>
    <col min="4907" max="4907" width="7.5" style="138" customWidth="1"/>
    <col min="4908" max="4908" width="6.125" style="138" customWidth="1"/>
    <col min="4909" max="4909" width="8.625" style="138" customWidth="1"/>
    <col min="4910" max="4910" width="5.75" style="138" customWidth="1"/>
    <col min="4911" max="4911" width="9.375" style="138" customWidth="1"/>
    <col min="4912" max="4912" width="6.125" style="138" customWidth="1"/>
    <col min="4913" max="4913" width="9.125" style="138" customWidth="1"/>
    <col min="4914" max="4914" width="5" style="138" customWidth="1"/>
    <col min="4915" max="4915" width="5.125" style="138" customWidth="1"/>
    <col min="4916" max="4916" width="3.5" style="138" customWidth="1"/>
    <col min="4917" max="4917" width="5.5" style="138" customWidth="1"/>
    <col min="4918" max="4918" width="16.375" style="138" bestFit="1" customWidth="1"/>
    <col min="4919" max="4919" width="9.625" style="138"/>
    <col min="4920" max="4920" width="5.875" style="138" customWidth="1"/>
    <col min="4921" max="5120" width="9.625" style="138"/>
    <col min="5121" max="5121" width="6.625" style="138" customWidth="1"/>
    <col min="5122" max="5122" width="7.875" style="138" customWidth="1"/>
    <col min="5123" max="5123" width="5.375" style="138" customWidth="1"/>
    <col min="5124" max="5124" width="5.75" style="138" customWidth="1"/>
    <col min="5125" max="5125" width="6.75" style="138" customWidth="1"/>
    <col min="5126" max="5126" width="7.5" style="138" customWidth="1"/>
    <col min="5127" max="5127" width="7.625" style="138" customWidth="1"/>
    <col min="5128" max="5128" width="7.875" style="138" customWidth="1"/>
    <col min="5129" max="5129" width="7.625" style="138" customWidth="1"/>
    <col min="5130" max="5130" width="8.125" style="138" customWidth="1"/>
    <col min="5131" max="5131" width="7.75" style="138" customWidth="1"/>
    <col min="5132" max="5133" width="8.125" style="138" customWidth="1"/>
    <col min="5134" max="5134" width="7.75" style="138" customWidth="1"/>
    <col min="5135" max="5137" width="8.25" style="138" bestFit="1" customWidth="1"/>
    <col min="5138" max="5138" width="6.75" style="138" customWidth="1"/>
    <col min="5139" max="5141" width="8.25" style="138" bestFit="1" customWidth="1"/>
    <col min="5142" max="5142" width="6.875" style="138" customWidth="1"/>
    <col min="5143" max="5143" width="5.625" style="138" customWidth="1"/>
    <col min="5144" max="5144" width="6.375" style="138" customWidth="1"/>
    <col min="5145" max="5145" width="5.75" style="138" customWidth="1"/>
    <col min="5146" max="5146" width="9.125" style="138" customWidth="1"/>
    <col min="5147" max="5147" width="6" style="138" customWidth="1"/>
    <col min="5148" max="5158" width="6.625" style="138" customWidth="1"/>
    <col min="5159" max="5159" width="6.5" style="138" customWidth="1"/>
    <col min="5160" max="5160" width="5.25" style="138" customWidth="1"/>
    <col min="5161" max="5161" width="6.375" style="138" customWidth="1"/>
    <col min="5162" max="5162" width="10.125" style="138" customWidth="1"/>
    <col min="5163" max="5163" width="7.5" style="138" customWidth="1"/>
    <col min="5164" max="5164" width="6.125" style="138" customWidth="1"/>
    <col min="5165" max="5165" width="8.625" style="138" customWidth="1"/>
    <col min="5166" max="5166" width="5.75" style="138" customWidth="1"/>
    <col min="5167" max="5167" width="9.375" style="138" customWidth="1"/>
    <col min="5168" max="5168" width="6.125" style="138" customWidth="1"/>
    <col min="5169" max="5169" width="9.125" style="138" customWidth="1"/>
    <col min="5170" max="5170" width="5" style="138" customWidth="1"/>
    <col min="5171" max="5171" width="5.125" style="138" customWidth="1"/>
    <col min="5172" max="5172" width="3.5" style="138" customWidth="1"/>
    <col min="5173" max="5173" width="5.5" style="138" customWidth="1"/>
    <col min="5174" max="5174" width="16.375" style="138" bestFit="1" customWidth="1"/>
    <col min="5175" max="5175" width="9.625" style="138"/>
    <col min="5176" max="5176" width="5.875" style="138" customWidth="1"/>
    <col min="5177" max="5376" width="9.625" style="138"/>
    <col min="5377" max="5377" width="6.625" style="138" customWidth="1"/>
    <col min="5378" max="5378" width="7.875" style="138" customWidth="1"/>
    <col min="5379" max="5379" width="5.375" style="138" customWidth="1"/>
    <col min="5380" max="5380" width="5.75" style="138" customWidth="1"/>
    <col min="5381" max="5381" width="6.75" style="138" customWidth="1"/>
    <col min="5382" max="5382" width="7.5" style="138" customWidth="1"/>
    <col min="5383" max="5383" width="7.625" style="138" customWidth="1"/>
    <col min="5384" max="5384" width="7.875" style="138" customWidth="1"/>
    <col min="5385" max="5385" width="7.625" style="138" customWidth="1"/>
    <col min="5386" max="5386" width="8.125" style="138" customWidth="1"/>
    <col min="5387" max="5387" width="7.75" style="138" customWidth="1"/>
    <col min="5388" max="5389" width="8.125" style="138" customWidth="1"/>
    <col min="5390" max="5390" width="7.75" style="138" customWidth="1"/>
    <col min="5391" max="5393" width="8.25" style="138" bestFit="1" customWidth="1"/>
    <col min="5394" max="5394" width="6.75" style="138" customWidth="1"/>
    <col min="5395" max="5397" width="8.25" style="138" bestFit="1" customWidth="1"/>
    <col min="5398" max="5398" width="6.875" style="138" customWidth="1"/>
    <col min="5399" max="5399" width="5.625" style="138" customWidth="1"/>
    <col min="5400" max="5400" width="6.375" style="138" customWidth="1"/>
    <col min="5401" max="5401" width="5.75" style="138" customWidth="1"/>
    <col min="5402" max="5402" width="9.125" style="138" customWidth="1"/>
    <col min="5403" max="5403" width="6" style="138" customWidth="1"/>
    <col min="5404" max="5414" width="6.625" style="138" customWidth="1"/>
    <col min="5415" max="5415" width="6.5" style="138" customWidth="1"/>
    <col min="5416" max="5416" width="5.25" style="138" customWidth="1"/>
    <col min="5417" max="5417" width="6.375" style="138" customWidth="1"/>
    <col min="5418" max="5418" width="10.125" style="138" customWidth="1"/>
    <col min="5419" max="5419" width="7.5" style="138" customWidth="1"/>
    <col min="5420" max="5420" width="6.125" style="138" customWidth="1"/>
    <col min="5421" max="5421" width="8.625" style="138" customWidth="1"/>
    <col min="5422" max="5422" width="5.75" style="138" customWidth="1"/>
    <col min="5423" max="5423" width="9.375" style="138" customWidth="1"/>
    <col min="5424" max="5424" width="6.125" style="138" customWidth="1"/>
    <col min="5425" max="5425" width="9.125" style="138" customWidth="1"/>
    <col min="5426" max="5426" width="5" style="138" customWidth="1"/>
    <col min="5427" max="5427" width="5.125" style="138" customWidth="1"/>
    <col min="5428" max="5428" width="3.5" style="138" customWidth="1"/>
    <col min="5429" max="5429" width="5.5" style="138" customWidth="1"/>
    <col min="5430" max="5430" width="16.375" style="138" bestFit="1" customWidth="1"/>
    <col min="5431" max="5431" width="9.625" style="138"/>
    <col min="5432" max="5432" width="5.875" style="138" customWidth="1"/>
    <col min="5433" max="5632" width="9.625" style="138"/>
    <col min="5633" max="5633" width="6.625" style="138" customWidth="1"/>
    <col min="5634" max="5634" width="7.875" style="138" customWidth="1"/>
    <col min="5635" max="5635" width="5.375" style="138" customWidth="1"/>
    <col min="5636" max="5636" width="5.75" style="138" customWidth="1"/>
    <col min="5637" max="5637" width="6.75" style="138" customWidth="1"/>
    <col min="5638" max="5638" width="7.5" style="138" customWidth="1"/>
    <col min="5639" max="5639" width="7.625" style="138" customWidth="1"/>
    <col min="5640" max="5640" width="7.875" style="138" customWidth="1"/>
    <col min="5641" max="5641" width="7.625" style="138" customWidth="1"/>
    <col min="5642" max="5642" width="8.125" style="138" customWidth="1"/>
    <col min="5643" max="5643" width="7.75" style="138" customWidth="1"/>
    <col min="5644" max="5645" width="8.125" style="138" customWidth="1"/>
    <col min="5646" max="5646" width="7.75" style="138" customWidth="1"/>
    <col min="5647" max="5649" width="8.25" style="138" bestFit="1" customWidth="1"/>
    <col min="5650" max="5650" width="6.75" style="138" customWidth="1"/>
    <col min="5651" max="5653" width="8.25" style="138" bestFit="1" customWidth="1"/>
    <col min="5654" max="5654" width="6.875" style="138" customWidth="1"/>
    <col min="5655" max="5655" width="5.625" style="138" customWidth="1"/>
    <col min="5656" max="5656" width="6.375" style="138" customWidth="1"/>
    <col min="5657" max="5657" width="5.75" style="138" customWidth="1"/>
    <col min="5658" max="5658" width="9.125" style="138" customWidth="1"/>
    <col min="5659" max="5659" width="6" style="138" customWidth="1"/>
    <col min="5660" max="5670" width="6.625" style="138" customWidth="1"/>
    <col min="5671" max="5671" width="6.5" style="138" customWidth="1"/>
    <col min="5672" max="5672" width="5.25" style="138" customWidth="1"/>
    <col min="5673" max="5673" width="6.375" style="138" customWidth="1"/>
    <col min="5674" max="5674" width="10.125" style="138" customWidth="1"/>
    <col min="5675" max="5675" width="7.5" style="138" customWidth="1"/>
    <col min="5676" max="5676" width="6.125" style="138" customWidth="1"/>
    <col min="5677" max="5677" width="8.625" style="138" customWidth="1"/>
    <col min="5678" max="5678" width="5.75" style="138" customWidth="1"/>
    <col min="5679" max="5679" width="9.375" style="138" customWidth="1"/>
    <col min="5680" max="5680" width="6.125" style="138" customWidth="1"/>
    <col min="5681" max="5681" width="9.125" style="138" customWidth="1"/>
    <col min="5682" max="5682" width="5" style="138" customWidth="1"/>
    <col min="5683" max="5683" width="5.125" style="138" customWidth="1"/>
    <col min="5684" max="5684" width="3.5" style="138" customWidth="1"/>
    <col min="5685" max="5685" width="5.5" style="138" customWidth="1"/>
    <col min="5686" max="5686" width="16.375" style="138" bestFit="1" customWidth="1"/>
    <col min="5687" max="5687" width="9.625" style="138"/>
    <col min="5688" max="5688" width="5.875" style="138" customWidth="1"/>
    <col min="5689" max="5888" width="9.625" style="138"/>
    <col min="5889" max="5889" width="6.625" style="138" customWidth="1"/>
    <col min="5890" max="5890" width="7.875" style="138" customWidth="1"/>
    <col min="5891" max="5891" width="5.375" style="138" customWidth="1"/>
    <col min="5892" max="5892" width="5.75" style="138" customWidth="1"/>
    <col min="5893" max="5893" width="6.75" style="138" customWidth="1"/>
    <col min="5894" max="5894" width="7.5" style="138" customWidth="1"/>
    <col min="5895" max="5895" width="7.625" style="138" customWidth="1"/>
    <col min="5896" max="5896" width="7.875" style="138" customWidth="1"/>
    <col min="5897" max="5897" width="7.625" style="138" customWidth="1"/>
    <col min="5898" max="5898" width="8.125" style="138" customWidth="1"/>
    <col min="5899" max="5899" width="7.75" style="138" customWidth="1"/>
    <col min="5900" max="5901" width="8.125" style="138" customWidth="1"/>
    <col min="5902" max="5902" width="7.75" style="138" customWidth="1"/>
    <col min="5903" max="5905" width="8.25" style="138" bestFit="1" customWidth="1"/>
    <col min="5906" max="5906" width="6.75" style="138" customWidth="1"/>
    <col min="5907" max="5909" width="8.25" style="138" bestFit="1" customWidth="1"/>
    <col min="5910" max="5910" width="6.875" style="138" customWidth="1"/>
    <col min="5911" max="5911" width="5.625" style="138" customWidth="1"/>
    <col min="5912" max="5912" width="6.375" style="138" customWidth="1"/>
    <col min="5913" max="5913" width="5.75" style="138" customWidth="1"/>
    <col min="5914" max="5914" width="9.125" style="138" customWidth="1"/>
    <col min="5915" max="5915" width="6" style="138" customWidth="1"/>
    <col min="5916" max="5926" width="6.625" style="138" customWidth="1"/>
    <col min="5927" max="5927" width="6.5" style="138" customWidth="1"/>
    <col min="5928" max="5928" width="5.25" style="138" customWidth="1"/>
    <col min="5929" max="5929" width="6.375" style="138" customWidth="1"/>
    <col min="5930" max="5930" width="10.125" style="138" customWidth="1"/>
    <col min="5931" max="5931" width="7.5" style="138" customWidth="1"/>
    <col min="5932" max="5932" width="6.125" style="138" customWidth="1"/>
    <col min="5933" max="5933" width="8.625" style="138" customWidth="1"/>
    <col min="5934" max="5934" width="5.75" style="138" customWidth="1"/>
    <col min="5935" max="5935" width="9.375" style="138" customWidth="1"/>
    <col min="5936" max="5936" width="6.125" style="138" customWidth="1"/>
    <col min="5937" max="5937" width="9.125" style="138" customWidth="1"/>
    <col min="5938" max="5938" width="5" style="138" customWidth="1"/>
    <col min="5939" max="5939" width="5.125" style="138" customWidth="1"/>
    <col min="5940" max="5940" width="3.5" style="138" customWidth="1"/>
    <col min="5941" max="5941" width="5.5" style="138" customWidth="1"/>
    <col min="5942" max="5942" width="16.375" style="138" bestFit="1" customWidth="1"/>
    <col min="5943" max="5943" width="9.625" style="138"/>
    <col min="5944" max="5944" width="5.875" style="138" customWidth="1"/>
    <col min="5945" max="6144" width="9.625" style="138"/>
    <col min="6145" max="6145" width="6.625" style="138" customWidth="1"/>
    <col min="6146" max="6146" width="7.875" style="138" customWidth="1"/>
    <col min="6147" max="6147" width="5.375" style="138" customWidth="1"/>
    <col min="6148" max="6148" width="5.75" style="138" customWidth="1"/>
    <col min="6149" max="6149" width="6.75" style="138" customWidth="1"/>
    <col min="6150" max="6150" width="7.5" style="138" customWidth="1"/>
    <col min="6151" max="6151" width="7.625" style="138" customWidth="1"/>
    <col min="6152" max="6152" width="7.875" style="138" customWidth="1"/>
    <col min="6153" max="6153" width="7.625" style="138" customWidth="1"/>
    <col min="6154" max="6154" width="8.125" style="138" customWidth="1"/>
    <col min="6155" max="6155" width="7.75" style="138" customWidth="1"/>
    <col min="6156" max="6157" width="8.125" style="138" customWidth="1"/>
    <col min="6158" max="6158" width="7.75" style="138" customWidth="1"/>
    <col min="6159" max="6161" width="8.25" style="138" bestFit="1" customWidth="1"/>
    <col min="6162" max="6162" width="6.75" style="138" customWidth="1"/>
    <col min="6163" max="6165" width="8.25" style="138" bestFit="1" customWidth="1"/>
    <col min="6166" max="6166" width="6.875" style="138" customWidth="1"/>
    <col min="6167" max="6167" width="5.625" style="138" customWidth="1"/>
    <col min="6168" max="6168" width="6.375" style="138" customWidth="1"/>
    <col min="6169" max="6169" width="5.75" style="138" customWidth="1"/>
    <col min="6170" max="6170" width="9.125" style="138" customWidth="1"/>
    <col min="6171" max="6171" width="6" style="138" customWidth="1"/>
    <col min="6172" max="6182" width="6.625" style="138" customWidth="1"/>
    <col min="6183" max="6183" width="6.5" style="138" customWidth="1"/>
    <col min="6184" max="6184" width="5.25" style="138" customWidth="1"/>
    <col min="6185" max="6185" width="6.375" style="138" customWidth="1"/>
    <col min="6186" max="6186" width="10.125" style="138" customWidth="1"/>
    <col min="6187" max="6187" width="7.5" style="138" customWidth="1"/>
    <col min="6188" max="6188" width="6.125" style="138" customWidth="1"/>
    <col min="6189" max="6189" width="8.625" style="138" customWidth="1"/>
    <col min="6190" max="6190" width="5.75" style="138" customWidth="1"/>
    <col min="6191" max="6191" width="9.375" style="138" customWidth="1"/>
    <col min="6192" max="6192" width="6.125" style="138" customWidth="1"/>
    <col min="6193" max="6193" width="9.125" style="138" customWidth="1"/>
    <col min="6194" max="6194" width="5" style="138" customWidth="1"/>
    <col min="6195" max="6195" width="5.125" style="138" customWidth="1"/>
    <col min="6196" max="6196" width="3.5" style="138" customWidth="1"/>
    <col min="6197" max="6197" width="5.5" style="138" customWidth="1"/>
    <col min="6198" max="6198" width="16.375" style="138" bestFit="1" customWidth="1"/>
    <col min="6199" max="6199" width="9.625" style="138"/>
    <col min="6200" max="6200" width="5.875" style="138" customWidth="1"/>
    <col min="6201" max="6400" width="9.625" style="138"/>
    <col min="6401" max="6401" width="6.625" style="138" customWidth="1"/>
    <col min="6402" max="6402" width="7.875" style="138" customWidth="1"/>
    <col min="6403" max="6403" width="5.375" style="138" customWidth="1"/>
    <col min="6404" max="6404" width="5.75" style="138" customWidth="1"/>
    <col min="6405" max="6405" width="6.75" style="138" customWidth="1"/>
    <col min="6406" max="6406" width="7.5" style="138" customWidth="1"/>
    <col min="6407" max="6407" width="7.625" style="138" customWidth="1"/>
    <col min="6408" max="6408" width="7.875" style="138" customWidth="1"/>
    <col min="6409" max="6409" width="7.625" style="138" customWidth="1"/>
    <col min="6410" max="6410" width="8.125" style="138" customWidth="1"/>
    <col min="6411" max="6411" width="7.75" style="138" customWidth="1"/>
    <col min="6412" max="6413" width="8.125" style="138" customWidth="1"/>
    <col min="6414" max="6414" width="7.75" style="138" customWidth="1"/>
    <col min="6415" max="6417" width="8.25" style="138" bestFit="1" customWidth="1"/>
    <col min="6418" max="6418" width="6.75" style="138" customWidth="1"/>
    <col min="6419" max="6421" width="8.25" style="138" bestFit="1" customWidth="1"/>
    <col min="6422" max="6422" width="6.875" style="138" customWidth="1"/>
    <col min="6423" max="6423" width="5.625" style="138" customWidth="1"/>
    <col min="6424" max="6424" width="6.375" style="138" customWidth="1"/>
    <col min="6425" max="6425" width="5.75" style="138" customWidth="1"/>
    <col min="6426" max="6426" width="9.125" style="138" customWidth="1"/>
    <col min="6427" max="6427" width="6" style="138" customWidth="1"/>
    <col min="6428" max="6438" width="6.625" style="138" customWidth="1"/>
    <col min="6439" max="6439" width="6.5" style="138" customWidth="1"/>
    <col min="6440" max="6440" width="5.25" style="138" customWidth="1"/>
    <col min="6441" max="6441" width="6.375" style="138" customWidth="1"/>
    <col min="6442" max="6442" width="10.125" style="138" customWidth="1"/>
    <col min="6443" max="6443" width="7.5" style="138" customWidth="1"/>
    <col min="6444" max="6444" width="6.125" style="138" customWidth="1"/>
    <col min="6445" max="6445" width="8.625" style="138" customWidth="1"/>
    <col min="6446" max="6446" width="5.75" style="138" customWidth="1"/>
    <col min="6447" max="6447" width="9.375" style="138" customWidth="1"/>
    <col min="6448" max="6448" width="6.125" style="138" customWidth="1"/>
    <col min="6449" max="6449" width="9.125" style="138" customWidth="1"/>
    <col min="6450" max="6450" width="5" style="138" customWidth="1"/>
    <col min="6451" max="6451" width="5.125" style="138" customWidth="1"/>
    <col min="6452" max="6452" width="3.5" style="138" customWidth="1"/>
    <col min="6453" max="6453" width="5.5" style="138" customWidth="1"/>
    <col min="6454" max="6454" width="16.375" style="138" bestFit="1" customWidth="1"/>
    <col min="6455" max="6455" width="9.625" style="138"/>
    <col min="6456" max="6456" width="5.875" style="138" customWidth="1"/>
    <col min="6457" max="6656" width="9.625" style="138"/>
    <col min="6657" max="6657" width="6.625" style="138" customWidth="1"/>
    <col min="6658" max="6658" width="7.875" style="138" customWidth="1"/>
    <col min="6659" max="6659" width="5.375" style="138" customWidth="1"/>
    <col min="6660" max="6660" width="5.75" style="138" customWidth="1"/>
    <col min="6661" max="6661" width="6.75" style="138" customWidth="1"/>
    <col min="6662" max="6662" width="7.5" style="138" customWidth="1"/>
    <col min="6663" max="6663" width="7.625" style="138" customWidth="1"/>
    <col min="6664" max="6664" width="7.875" style="138" customWidth="1"/>
    <col min="6665" max="6665" width="7.625" style="138" customWidth="1"/>
    <col min="6666" max="6666" width="8.125" style="138" customWidth="1"/>
    <col min="6667" max="6667" width="7.75" style="138" customWidth="1"/>
    <col min="6668" max="6669" width="8.125" style="138" customWidth="1"/>
    <col min="6670" max="6670" width="7.75" style="138" customWidth="1"/>
    <col min="6671" max="6673" width="8.25" style="138" bestFit="1" customWidth="1"/>
    <col min="6674" max="6674" width="6.75" style="138" customWidth="1"/>
    <col min="6675" max="6677" width="8.25" style="138" bestFit="1" customWidth="1"/>
    <col min="6678" max="6678" width="6.875" style="138" customWidth="1"/>
    <col min="6679" max="6679" width="5.625" style="138" customWidth="1"/>
    <col min="6680" max="6680" width="6.375" style="138" customWidth="1"/>
    <col min="6681" max="6681" width="5.75" style="138" customWidth="1"/>
    <col min="6682" max="6682" width="9.125" style="138" customWidth="1"/>
    <col min="6683" max="6683" width="6" style="138" customWidth="1"/>
    <col min="6684" max="6694" width="6.625" style="138" customWidth="1"/>
    <col min="6695" max="6695" width="6.5" style="138" customWidth="1"/>
    <col min="6696" max="6696" width="5.25" style="138" customWidth="1"/>
    <col min="6697" max="6697" width="6.375" style="138" customWidth="1"/>
    <col min="6698" max="6698" width="10.125" style="138" customWidth="1"/>
    <col min="6699" max="6699" width="7.5" style="138" customWidth="1"/>
    <col min="6700" max="6700" width="6.125" style="138" customWidth="1"/>
    <col min="6701" max="6701" width="8.625" style="138" customWidth="1"/>
    <col min="6702" max="6702" width="5.75" style="138" customWidth="1"/>
    <col min="6703" max="6703" width="9.375" style="138" customWidth="1"/>
    <col min="6704" max="6704" width="6.125" style="138" customWidth="1"/>
    <col min="6705" max="6705" width="9.125" style="138" customWidth="1"/>
    <col min="6706" max="6706" width="5" style="138" customWidth="1"/>
    <col min="6707" max="6707" width="5.125" style="138" customWidth="1"/>
    <col min="6708" max="6708" width="3.5" style="138" customWidth="1"/>
    <col min="6709" max="6709" width="5.5" style="138" customWidth="1"/>
    <col min="6710" max="6710" width="16.375" style="138" bestFit="1" customWidth="1"/>
    <col min="6711" max="6711" width="9.625" style="138"/>
    <col min="6712" max="6712" width="5.875" style="138" customWidth="1"/>
    <col min="6713" max="6912" width="9.625" style="138"/>
    <col min="6913" max="6913" width="6.625" style="138" customWidth="1"/>
    <col min="6914" max="6914" width="7.875" style="138" customWidth="1"/>
    <col min="6915" max="6915" width="5.375" style="138" customWidth="1"/>
    <col min="6916" max="6916" width="5.75" style="138" customWidth="1"/>
    <col min="6917" max="6917" width="6.75" style="138" customWidth="1"/>
    <col min="6918" max="6918" width="7.5" style="138" customWidth="1"/>
    <col min="6919" max="6919" width="7.625" style="138" customWidth="1"/>
    <col min="6920" max="6920" width="7.875" style="138" customWidth="1"/>
    <col min="6921" max="6921" width="7.625" style="138" customWidth="1"/>
    <col min="6922" max="6922" width="8.125" style="138" customWidth="1"/>
    <col min="6923" max="6923" width="7.75" style="138" customWidth="1"/>
    <col min="6924" max="6925" width="8.125" style="138" customWidth="1"/>
    <col min="6926" max="6926" width="7.75" style="138" customWidth="1"/>
    <col min="6927" max="6929" width="8.25" style="138" bestFit="1" customWidth="1"/>
    <col min="6930" max="6930" width="6.75" style="138" customWidth="1"/>
    <col min="6931" max="6933" width="8.25" style="138" bestFit="1" customWidth="1"/>
    <col min="6934" max="6934" width="6.875" style="138" customWidth="1"/>
    <col min="6935" max="6935" width="5.625" style="138" customWidth="1"/>
    <col min="6936" max="6936" width="6.375" style="138" customWidth="1"/>
    <col min="6937" max="6937" width="5.75" style="138" customWidth="1"/>
    <col min="6938" max="6938" width="9.125" style="138" customWidth="1"/>
    <col min="6939" max="6939" width="6" style="138" customWidth="1"/>
    <col min="6940" max="6950" width="6.625" style="138" customWidth="1"/>
    <col min="6951" max="6951" width="6.5" style="138" customWidth="1"/>
    <col min="6952" max="6952" width="5.25" style="138" customWidth="1"/>
    <col min="6953" max="6953" width="6.375" style="138" customWidth="1"/>
    <col min="6954" max="6954" width="10.125" style="138" customWidth="1"/>
    <col min="6955" max="6955" width="7.5" style="138" customWidth="1"/>
    <col min="6956" max="6956" width="6.125" style="138" customWidth="1"/>
    <col min="6957" max="6957" width="8.625" style="138" customWidth="1"/>
    <col min="6958" max="6958" width="5.75" style="138" customWidth="1"/>
    <col min="6959" max="6959" width="9.375" style="138" customWidth="1"/>
    <col min="6960" max="6960" width="6.125" style="138" customWidth="1"/>
    <col min="6961" max="6961" width="9.125" style="138" customWidth="1"/>
    <col min="6962" max="6962" width="5" style="138" customWidth="1"/>
    <col min="6963" max="6963" width="5.125" style="138" customWidth="1"/>
    <col min="6964" max="6964" width="3.5" style="138" customWidth="1"/>
    <col min="6965" max="6965" width="5.5" style="138" customWidth="1"/>
    <col min="6966" max="6966" width="16.375" style="138" bestFit="1" customWidth="1"/>
    <col min="6967" max="6967" width="9.625" style="138"/>
    <col min="6968" max="6968" width="5.875" style="138" customWidth="1"/>
    <col min="6969" max="7168" width="9.625" style="138"/>
    <col min="7169" max="7169" width="6.625" style="138" customWidth="1"/>
    <col min="7170" max="7170" width="7.875" style="138" customWidth="1"/>
    <col min="7171" max="7171" width="5.375" style="138" customWidth="1"/>
    <col min="7172" max="7172" width="5.75" style="138" customWidth="1"/>
    <col min="7173" max="7173" width="6.75" style="138" customWidth="1"/>
    <col min="7174" max="7174" width="7.5" style="138" customWidth="1"/>
    <col min="7175" max="7175" width="7.625" style="138" customWidth="1"/>
    <col min="7176" max="7176" width="7.875" style="138" customWidth="1"/>
    <col min="7177" max="7177" width="7.625" style="138" customWidth="1"/>
    <col min="7178" max="7178" width="8.125" style="138" customWidth="1"/>
    <col min="7179" max="7179" width="7.75" style="138" customWidth="1"/>
    <col min="7180" max="7181" width="8.125" style="138" customWidth="1"/>
    <col min="7182" max="7182" width="7.75" style="138" customWidth="1"/>
    <col min="7183" max="7185" width="8.25" style="138" bestFit="1" customWidth="1"/>
    <col min="7186" max="7186" width="6.75" style="138" customWidth="1"/>
    <col min="7187" max="7189" width="8.25" style="138" bestFit="1" customWidth="1"/>
    <col min="7190" max="7190" width="6.875" style="138" customWidth="1"/>
    <col min="7191" max="7191" width="5.625" style="138" customWidth="1"/>
    <col min="7192" max="7192" width="6.375" style="138" customWidth="1"/>
    <col min="7193" max="7193" width="5.75" style="138" customWidth="1"/>
    <col min="7194" max="7194" width="9.125" style="138" customWidth="1"/>
    <col min="7195" max="7195" width="6" style="138" customWidth="1"/>
    <col min="7196" max="7206" width="6.625" style="138" customWidth="1"/>
    <col min="7207" max="7207" width="6.5" style="138" customWidth="1"/>
    <col min="7208" max="7208" width="5.25" style="138" customWidth="1"/>
    <col min="7209" max="7209" width="6.375" style="138" customWidth="1"/>
    <col min="7210" max="7210" width="10.125" style="138" customWidth="1"/>
    <col min="7211" max="7211" width="7.5" style="138" customWidth="1"/>
    <col min="7212" max="7212" width="6.125" style="138" customWidth="1"/>
    <col min="7213" max="7213" width="8.625" style="138" customWidth="1"/>
    <col min="7214" max="7214" width="5.75" style="138" customWidth="1"/>
    <col min="7215" max="7215" width="9.375" style="138" customWidth="1"/>
    <col min="7216" max="7216" width="6.125" style="138" customWidth="1"/>
    <col min="7217" max="7217" width="9.125" style="138" customWidth="1"/>
    <col min="7218" max="7218" width="5" style="138" customWidth="1"/>
    <col min="7219" max="7219" width="5.125" style="138" customWidth="1"/>
    <col min="7220" max="7220" width="3.5" style="138" customWidth="1"/>
    <col min="7221" max="7221" width="5.5" style="138" customWidth="1"/>
    <col min="7222" max="7222" width="16.375" style="138" bestFit="1" customWidth="1"/>
    <col min="7223" max="7223" width="9.625" style="138"/>
    <col min="7224" max="7224" width="5.875" style="138" customWidth="1"/>
    <col min="7225" max="7424" width="9.625" style="138"/>
    <col min="7425" max="7425" width="6.625" style="138" customWidth="1"/>
    <col min="7426" max="7426" width="7.875" style="138" customWidth="1"/>
    <col min="7427" max="7427" width="5.375" style="138" customWidth="1"/>
    <col min="7428" max="7428" width="5.75" style="138" customWidth="1"/>
    <col min="7429" max="7429" width="6.75" style="138" customWidth="1"/>
    <col min="7430" max="7430" width="7.5" style="138" customWidth="1"/>
    <col min="7431" max="7431" width="7.625" style="138" customWidth="1"/>
    <col min="7432" max="7432" width="7.875" style="138" customWidth="1"/>
    <col min="7433" max="7433" width="7.625" style="138" customWidth="1"/>
    <col min="7434" max="7434" width="8.125" style="138" customWidth="1"/>
    <col min="7435" max="7435" width="7.75" style="138" customWidth="1"/>
    <col min="7436" max="7437" width="8.125" style="138" customWidth="1"/>
    <col min="7438" max="7438" width="7.75" style="138" customWidth="1"/>
    <col min="7439" max="7441" width="8.25" style="138" bestFit="1" customWidth="1"/>
    <col min="7442" max="7442" width="6.75" style="138" customWidth="1"/>
    <col min="7443" max="7445" width="8.25" style="138" bestFit="1" customWidth="1"/>
    <col min="7446" max="7446" width="6.875" style="138" customWidth="1"/>
    <col min="7447" max="7447" width="5.625" style="138" customWidth="1"/>
    <col min="7448" max="7448" width="6.375" style="138" customWidth="1"/>
    <col min="7449" max="7449" width="5.75" style="138" customWidth="1"/>
    <col min="7450" max="7450" width="9.125" style="138" customWidth="1"/>
    <col min="7451" max="7451" width="6" style="138" customWidth="1"/>
    <col min="7452" max="7462" width="6.625" style="138" customWidth="1"/>
    <col min="7463" max="7463" width="6.5" style="138" customWidth="1"/>
    <col min="7464" max="7464" width="5.25" style="138" customWidth="1"/>
    <col min="7465" max="7465" width="6.375" style="138" customWidth="1"/>
    <col min="7466" max="7466" width="10.125" style="138" customWidth="1"/>
    <col min="7467" max="7467" width="7.5" style="138" customWidth="1"/>
    <col min="7468" max="7468" width="6.125" style="138" customWidth="1"/>
    <col min="7469" max="7469" width="8.625" style="138" customWidth="1"/>
    <col min="7470" max="7470" width="5.75" style="138" customWidth="1"/>
    <col min="7471" max="7471" width="9.375" style="138" customWidth="1"/>
    <col min="7472" max="7472" width="6.125" style="138" customWidth="1"/>
    <col min="7473" max="7473" width="9.125" style="138" customWidth="1"/>
    <col min="7474" max="7474" width="5" style="138" customWidth="1"/>
    <col min="7475" max="7475" width="5.125" style="138" customWidth="1"/>
    <col min="7476" max="7476" width="3.5" style="138" customWidth="1"/>
    <col min="7477" max="7477" width="5.5" style="138" customWidth="1"/>
    <col min="7478" max="7478" width="16.375" style="138" bestFit="1" customWidth="1"/>
    <col min="7479" max="7479" width="9.625" style="138"/>
    <col min="7480" max="7480" width="5.875" style="138" customWidth="1"/>
    <col min="7481" max="7680" width="9.625" style="138"/>
    <col min="7681" max="7681" width="6.625" style="138" customWidth="1"/>
    <col min="7682" max="7682" width="7.875" style="138" customWidth="1"/>
    <col min="7683" max="7683" width="5.375" style="138" customWidth="1"/>
    <col min="7684" max="7684" width="5.75" style="138" customWidth="1"/>
    <col min="7685" max="7685" width="6.75" style="138" customWidth="1"/>
    <col min="7686" max="7686" width="7.5" style="138" customWidth="1"/>
    <col min="7687" max="7687" width="7.625" style="138" customWidth="1"/>
    <col min="7688" max="7688" width="7.875" style="138" customWidth="1"/>
    <col min="7689" max="7689" width="7.625" style="138" customWidth="1"/>
    <col min="7690" max="7690" width="8.125" style="138" customWidth="1"/>
    <col min="7691" max="7691" width="7.75" style="138" customWidth="1"/>
    <col min="7692" max="7693" width="8.125" style="138" customWidth="1"/>
    <col min="7694" max="7694" width="7.75" style="138" customWidth="1"/>
    <col min="7695" max="7697" width="8.25" style="138" bestFit="1" customWidth="1"/>
    <col min="7698" max="7698" width="6.75" style="138" customWidth="1"/>
    <col min="7699" max="7701" width="8.25" style="138" bestFit="1" customWidth="1"/>
    <col min="7702" max="7702" width="6.875" style="138" customWidth="1"/>
    <col min="7703" max="7703" width="5.625" style="138" customWidth="1"/>
    <col min="7704" max="7704" width="6.375" style="138" customWidth="1"/>
    <col min="7705" max="7705" width="5.75" style="138" customWidth="1"/>
    <col min="7706" max="7706" width="9.125" style="138" customWidth="1"/>
    <col min="7707" max="7707" width="6" style="138" customWidth="1"/>
    <col min="7708" max="7718" width="6.625" style="138" customWidth="1"/>
    <col min="7719" max="7719" width="6.5" style="138" customWidth="1"/>
    <col min="7720" max="7720" width="5.25" style="138" customWidth="1"/>
    <col min="7721" max="7721" width="6.375" style="138" customWidth="1"/>
    <col min="7722" max="7722" width="10.125" style="138" customWidth="1"/>
    <col min="7723" max="7723" width="7.5" style="138" customWidth="1"/>
    <col min="7724" max="7724" width="6.125" style="138" customWidth="1"/>
    <col min="7725" max="7725" width="8.625" style="138" customWidth="1"/>
    <col min="7726" max="7726" width="5.75" style="138" customWidth="1"/>
    <col min="7727" max="7727" width="9.375" style="138" customWidth="1"/>
    <col min="7728" max="7728" width="6.125" style="138" customWidth="1"/>
    <col min="7729" max="7729" width="9.125" style="138" customWidth="1"/>
    <col min="7730" max="7730" width="5" style="138" customWidth="1"/>
    <col min="7731" max="7731" width="5.125" style="138" customWidth="1"/>
    <col min="7732" max="7732" width="3.5" style="138" customWidth="1"/>
    <col min="7733" max="7733" width="5.5" style="138" customWidth="1"/>
    <col min="7734" max="7734" width="16.375" style="138" bestFit="1" customWidth="1"/>
    <col min="7735" max="7735" width="9.625" style="138"/>
    <col min="7736" max="7736" width="5.875" style="138" customWidth="1"/>
    <col min="7737" max="7936" width="9.625" style="138"/>
    <col min="7937" max="7937" width="6.625" style="138" customWidth="1"/>
    <col min="7938" max="7938" width="7.875" style="138" customWidth="1"/>
    <col min="7939" max="7939" width="5.375" style="138" customWidth="1"/>
    <col min="7940" max="7940" width="5.75" style="138" customWidth="1"/>
    <col min="7941" max="7941" width="6.75" style="138" customWidth="1"/>
    <col min="7942" max="7942" width="7.5" style="138" customWidth="1"/>
    <col min="7943" max="7943" width="7.625" style="138" customWidth="1"/>
    <col min="7944" max="7944" width="7.875" style="138" customWidth="1"/>
    <col min="7945" max="7945" width="7.625" style="138" customWidth="1"/>
    <col min="7946" max="7946" width="8.125" style="138" customWidth="1"/>
    <col min="7947" max="7947" width="7.75" style="138" customWidth="1"/>
    <col min="7948" max="7949" width="8.125" style="138" customWidth="1"/>
    <col min="7950" max="7950" width="7.75" style="138" customWidth="1"/>
    <col min="7951" max="7953" width="8.25" style="138" bestFit="1" customWidth="1"/>
    <col min="7954" max="7954" width="6.75" style="138" customWidth="1"/>
    <col min="7955" max="7957" width="8.25" style="138" bestFit="1" customWidth="1"/>
    <col min="7958" max="7958" width="6.875" style="138" customWidth="1"/>
    <col min="7959" max="7959" width="5.625" style="138" customWidth="1"/>
    <col min="7960" max="7960" width="6.375" style="138" customWidth="1"/>
    <col min="7961" max="7961" width="5.75" style="138" customWidth="1"/>
    <col min="7962" max="7962" width="9.125" style="138" customWidth="1"/>
    <col min="7963" max="7963" width="6" style="138" customWidth="1"/>
    <col min="7964" max="7974" width="6.625" style="138" customWidth="1"/>
    <col min="7975" max="7975" width="6.5" style="138" customWidth="1"/>
    <col min="7976" max="7976" width="5.25" style="138" customWidth="1"/>
    <col min="7977" max="7977" width="6.375" style="138" customWidth="1"/>
    <col min="7978" max="7978" width="10.125" style="138" customWidth="1"/>
    <col min="7979" max="7979" width="7.5" style="138" customWidth="1"/>
    <col min="7980" max="7980" width="6.125" style="138" customWidth="1"/>
    <col min="7981" max="7981" width="8.625" style="138" customWidth="1"/>
    <col min="7982" max="7982" width="5.75" style="138" customWidth="1"/>
    <col min="7983" max="7983" width="9.375" style="138" customWidth="1"/>
    <col min="7984" max="7984" width="6.125" style="138" customWidth="1"/>
    <col min="7985" max="7985" width="9.125" style="138" customWidth="1"/>
    <col min="7986" max="7986" width="5" style="138" customWidth="1"/>
    <col min="7987" max="7987" width="5.125" style="138" customWidth="1"/>
    <col min="7988" max="7988" width="3.5" style="138" customWidth="1"/>
    <col min="7989" max="7989" width="5.5" style="138" customWidth="1"/>
    <col min="7990" max="7990" width="16.375" style="138" bestFit="1" customWidth="1"/>
    <col min="7991" max="7991" width="9.625" style="138"/>
    <col min="7992" max="7992" width="5.875" style="138" customWidth="1"/>
    <col min="7993" max="8192" width="9.625" style="138"/>
    <col min="8193" max="8193" width="6.625" style="138" customWidth="1"/>
    <col min="8194" max="8194" width="7.875" style="138" customWidth="1"/>
    <col min="8195" max="8195" width="5.375" style="138" customWidth="1"/>
    <col min="8196" max="8196" width="5.75" style="138" customWidth="1"/>
    <col min="8197" max="8197" width="6.75" style="138" customWidth="1"/>
    <col min="8198" max="8198" width="7.5" style="138" customWidth="1"/>
    <col min="8199" max="8199" width="7.625" style="138" customWidth="1"/>
    <col min="8200" max="8200" width="7.875" style="138" customWidth="1"/>
    <col min="8201" max="8201" width="7.625" style="138" customWidth="1"/>
    <col min="8202" max="8202" width="8.125" style="138" customWidth="1"/>
    <col min="8203" max="8203" width="7.75" style="138" customWidth="1"/>
    <col min="8204" max="8205" width="8.125" style="138" customWidth="1"/>
    <col min="8206" max="8206" width="7.75" style="138" customWidth="1"/>
    <col min="8207" max="8209" width="8.25" style="138" bestFit="1" customWidth="1"/>
    <col min="8210" max="8210" width="6.75" style="138" customWidth="1"/>
    <col min="8211" max="8213" width="8.25" style="138" bestFit="1" customWidth="1"/>
    <col min="8214" max="8214" width="6.875" style="138" customWidth="1"/>
    <col min="8215" max="8215" width="5.625" style="138" customWidth="1"/>
    <col min="8216" max="8216" width="6.375" style="138" customWidth="1"/>
    <col min="8217" max="8217" width="5.75" style="138" customWidth="1"/>
    <col min="8218" max="8218" width="9.125" style="138" customWidth="1"/>
    <col min="8219" max="8219" width="6" style="138" customWidth="1"/>
    <col min="8220" max="8230" width="6.625" style="138" customWidth="1"/>
    <col min="8231" max="8231" width="6.5" style="138" customWidth="1"/>
    <col min="8232" max="8232" width="5.25" style="138" customWidth="1"/>
    <col min="8233" max="8233" width="6.375" style="138" customWidth="1"/>
    <col min="8234" max="8234" width="10.125" style="138" customWidth="1"/>
    <col min="8235" max="8235" width="7.5" style="138" customWidth="1"/>
    <col min="8236" max="8236" width="6.125" style="138" customWidth="1"/>
    <col min="8237" max="8237" width="8.625" style="138" customWidth="1"/>
    <col min="8238" max="8238" width="5.75" style="138" customWidth="1"/>
    <col min="8239" max="8239" width="9.375" style="138" customWidth="1"/>
    <col min="8240" max="8240" width="6.125" style="138" customWidth="1"/>
    <col min="8241" max="8241" width="9.125" style="138" customWidth="1"/>
    <col min="8242" max="8242" width="5" style="138" customWidth="1"/>
    <col min="8243" max="8243" width="5.125" style="138" customWidth="1"/>
    <col min="8244" max="8244" width="3.5" style="138" customWidth="1"/>
    <col min="8245" max="8245" width="5.5" style="138" customWidth="1"/>
    <col min="8246" max="8246" width="16.375" style="138" bestFit="1" customWidth="1"/>
    <col min="8247" max="8247" width="9.625" style="138"/>
    <col min="8248" max="8248" width="5.875" style="138" customWidth="1"/>
    <col min="8249" max="8448" width="9.625" style="138"/>
    <col min="8449" max="8449" width="6.625" style="138" customWidth="1"/>
    <col min="8450" max="8450" width="7.875" style="138" customWidth="1"/>
    <col min="8451" max="8451" width="5.375" style="138" customWidth="1"/>
    <col min="8452" max="8452" width="5.75" style="138" customWidth="1"/>
    <col min="8453" max="8453" width="6.75" style="138" customWidth="1"/>
    <col min="8454" max="8454" width="7.5" style="138" customWidth="1"/>
    <col min="8455" max="8455" width="7.625" style="138" customWidth="1"/>
    <col min="8456" max="8456" width="7.875" style="138" customWidth="1"/>
    <col min="8457" max="8457" width="7.625" style="138" customWidth="1"/>
    <col min="8458" max="8458" width="8.125" style="138" customWidth="1"/>
    <col min="8459" max="8459" width="7.75" style="138" customWidth="1"/>
    <col min="8460" max="8461" width="8.125" style="138" customWidth="1"/>
    <col min="8462" max="8462" width="7.75" style="138" customWidth="1"/>
    <col min="8463" max="8465" width="8.25" style="138" bestFit="1" customWidth="1"/>
    <col min="8466" max="8466" width="6.75" style="138" customWidth="1"/>
    <col min="8467" max="8469" width="8.25" style="138" bestFit="1" customWidth="1"/>
    <col min="8470" max="8470" width="6.875" style="138" customWidth="1"/>
    <col min="8471" max="8471" width="5.625" style="138" customWidth="1"/>
    <col min="8472" max="8472" width="6.375" style="138" customWidth="1"/>
    <col min="8473" max="8473" width="5.75" style="138" customWidth="1"/>
    <col min="8474" max="8474" width="9.125" style="138" customWidth="1"/>
    <col min="8475" max="8475" width="6" style="138" customWidth="1"/>
    <col min="8476" max="8486" width="6.625" style="138" customWidth="1"/>
    <col min="8487" max="8487" width="6.5" style="138" customWidth="1"/>
    <col min="8488" max="8488" width="5.25" style="138" customWidth="1"/>
    <col min="8489" max="8489" width="6.375" style="138" customWidth="1"/>
    <col min="8490" max="8490" width="10.125" style="138" customWidth="1"/>
    <col min="8491" max="8491" width="7.5" style="138" customWidth="1"/>
    <col min="8492" max="8492" width="6.125" style="138" customWidth="1"/>
    <col min="8493" max="8493" width="8.625" style="138" customWidth="1"/>
    <col min="8494" max="8494" width="5.75" style="138" customWidth="1"/>
    <col min="8495" max="8495" width="9.375" style="138" customWidth="1"/>
    <col min="8496" max="8496" width="6.125" style="138" customWidth="1"/>
    <col min="8497" max="8497" width="9.125" style="138" customWidth="1"/>
    <col min="8498" max="8498" width="5" style="138" customWidth="1"/>
    <col min="8499" max="8499" width="5.125" style="138" customWidth="1"/>
    <col min="8500" max="8500" width="3.5" style="138" customWidth="1"/>
    <col min="8501" max="8501" width="5.5" style="138" customWidth="1"/>
    <col min="8502" max="8502" width="16.375" style="138" bestFit="1" customWidth="1"/>
    <col min="8503" max="8503" width="9.625" style="138"/>
    <col min="8504" max="8504" width="5.875" style="138" customWidth="1"/>
    <col min="8505" max="8704" width="9.625" style="138"/>
    <col min="8705" max="8705" width="6.625" style="138" customWidth="1"/>
    <col min="8706" max="8706" width="7.875" style="138" customWidth="1"/>
    <col min="8707" max="8707" width="5.375" style="138" customWidth="1"/>
    <col min="8708" max="8708" width="5.75" style="138" customWidth="1"/>
    <col min="8709" max="8709" width="6.75" style="138" customWidth="1"/>
    <col min="8710" max="8710" width="7.5" style="138" customWidth="1"/>
    <col min="8711" max="8711" width="7.625" style="138" customWidth="1"/>
    <col min="8712" max="8712" width="7.875" style="138" customWidth="1"/>
    <col min="8713" max="8713" width="7.625" style="138" customWidth="1"/>
    <col min="8714" max="8714" width="8.125" style="138" customWidth="1"/>
    <col min="8715" max="8715" width="7.75" style="138" customWidth="1"/>
    <col min="8716" max="8717" width="8.125" style="138" customWidth="1"/>
    <col min="8718" max="8718" width="7.75" style="138" customWidth="1"/>
    <col min="8719" max="8721" width="8.25" style="138" bestFit="1" customWidth="1"/>
    <col min="8722" max="8722" width="6.75" style="138" customWidth="1"/>
    <col min="8723" max="8725" width="8.25" style="138" bestFit="1" customWidth="1"/>
    <col min="8726" max="8726" width="6.875" style="138" customWidth="1"/>
    <col min="8727" max="8727" width="5.625" style="138" customWidth="1"/>
    <col min="8728" max="8728" width="6.375" style="138" customWidth="1"/>
    <col min="8729" max="8729" width="5.75" style="138" customWidth="1"/>
    <col min="8730" max="8730" width="9.125" style="138" customWidth="1"/>
    <col min="8731" max="8731" width="6" style="138" customWidth="1"/>
    <col min="8732" max="8742" width="6.625" style="138" customWidth="1"/>
    <col min="8743" max="8743" width="6.5" style="138" customWidth="1"/>
    <col min="8744" max="8744" width="5.25" style="138" customWidth="1"/>
    <col min="8745" max="8745" width="6.375" style="138" customWidth="1"/>
    <col min="8746" max="8746" width="10.125" style="138" customWidth="1"/>
    <col min="8747" max="8747" width="7.5" style="138" customWidth="1"/>
    <col min="8748" max="8748" width="6.125" style="138" customWidth="1"/>
    <col min="8749" max="8749" width="8.625" style="138" customWidth="1"/>
    <col min="8750" max="8750" width="5.75" style="138" customWidth="1"/>
    <col min="8751" max="8751" width="9.375" style="138" customWidth="1"/>
    <col min="8752" max="8752" width="6.125" style="138" customWidth="1"/>
    <col min="8753" max="8753" width="9.125" style="138" customWidth="1"/>
    <col min="8754" max="8754" width="5" style="138" customWidth="1"/>
    <col min="8755" max="8755" width="5.125" style="138" customWidth="1"/>
    <col min="8756" max="8756" width="3.5" style="138" customWidth="1"/>
    <col min="8757" max="8757" width="5.5" style="138" customWidth="1"/>
    <col min="8758" max="8758" width="16.375" style="138" bestFit="1" customWidth="1"/>
    <col min="8759" max="8759" width="9.625" style="138"/>
    <col min="8760" max="8760" width="5.875" style="138" customWidth="1"/>
    <col min="8761" max="8960" width="9.625" style="138"/>
    <col min="8961" max="8961" width="6.625" style="138" customWidth="1"/>
    <col min="8962" max="8962" width="7.875" style="138" customWidth="1"/>
    <col min="8963" max="8963" width="5.375" style="138" customWidth="1"/>
    <col min="8964" max="8964" width="5.75" style="138" customWidth="1"/>
    <col min="8965" max="8965" width="6.75" style="138" customWidth="1"/>
    <col min="8966" max="8966" width="7.5" style="138" customWidth="1"/>
    <col min="8967" max="8967" width="7.625" style="138" customWidth="1"/>
    <col min="8968" max="8968" width="7.875" style="138" customWidth="1"/>
    <col min="8969" max="8969" width="7.625" style="138" customWidth="1"/>
    <col min="8970" max="8970" width="8.125" style="138" customWidth="1"/>
    <col min="8971" max="8971" width="7.75" style="138" customWidth="1"/>
    <col min="8972" max="8973" width="8.125" style="138" customWidth="1"/>
    <col min="8974" max="8974" width="7.75" style="138" customWidth="1"/>
    <col min="8975" max="8977" width="8.25" style="138" bestFit="1" customWidth="1"/>
    <col min="8978" max="8978" width="6.75" style="138" customWidth="1"/>
    <col min="8979" max="8981" width="8.25" style="138" bestFit="1" customWidth="1"/>
    <col min="8982" max="8982" width="6.875" style="138" customWidth="1"/>
    <col min="8983" max="8983" width="5.625" style="138" customWidth="1"/>
    <col min="8984" max="8984" width="6.375" style="138" customWidth="1"/>
    <col min="8985" max="8985" width="5.75" style="138" customWidth="1"/>
    <col min="8986" max="8986" width="9.125" style="138" customWidth="1"/>
    <col min="8987" max="8987" width="6" style="138" customWidth="1"/>
    <col min="8988" max="8998" width="6.625" style="138" customWidth="1"/>
    <col min="8999" max="8999" width="6.5" style="138" customWidth="1"/>
    <col min="9000" max="9000" width="5.25" style="138" customWidth="1"/>
    <col min="9001" max="9001" width="6.375" style="138" customWidth="1"/>
    <col min="9002" max="9002" width="10.125" style="138" customWidth="1"/>
    <col min="9003" max="9003" width="7.5" style="138" customWidth="1"/>
    <col min="9004" max="9004" width="6.125" style="138" customWidth="1"/>
    <col min="9005" max="9005" width="8.625" style="138" customWidth="1"/>
    <col min="9006" max="9006" width="5.75" style="138" customWidth="1"/>
    <col min="9007" max="9007" width="9.375" style="138" customWidth="1"/>
    <col min="9008" max="9008" width="6.125" style="138" customWidth="1"/>
    <col min="9009" max="9009" width="9.125" style="138" customWidth="1"/>
    <col min="9010" max="9010" width="5" style="138" customWidth="1"/>
    <col min="9011" max="9011" width="5.125" style="138" customWidth="1"/>
    <col min="9012" max="9012" width="3.5" style="138" customWidth="1"/>
    <col min="9013" max="9013" width="5.5" style="138" customWidth="1"/>
    <col min="9014" max="9014" width="16.375" style="138" bestFit="1" customWidth="1"/>
    <col min="9015" max="9015" width="9.625" style="138"/>
    <col min="9016" max="9016" width="5.875" style="138" customWidth="1"/>
    <col min="9017" max="9216" width="9.625" style="138"/>
    <col min="9217" max="9217" width="6.625" style="138" customWidth="1"/>
    <col min="9218" max="9218" width="7.875" style="138" customWidth="1"/>
    <col min="9219" max="9219" width="5.375" style="138" customWidth="1"/>
    <col min="9220" max="9220" width="5.75" style="138" customWidth="1"/>
    <col min="9221" max="9221" width="6.75" style="138" customWidth="1"/>
    <col min="9222" max="9222" width="7.5" style="138" customWidth="1"/>
    <col min="9223" max="9223" width="7.625" style="138" customWidth="1"/>
    <col min="9224" max="9224" width="7.875" style="138" customWidth="1"/>
    <col min="9225" max="9225" width="7.625" style="138" customWidth="1"/>
    <col min="9226" max="9226" width="8.125" style="138" customWidth="1"/>
    <col min="9227" max="9227" width="7.75" style="138" customWidth="1"/>
    <col min="9228" max="9229" width="8.125" style="138" customWidth="1"/>
    <col min="9230" max="9230" width="7.75" style="138" customWidth="1"/>
    <col min="9231" max="9233" width="8.25" style="138" bestFit="1" customWidth="1"/>
    <col min="9234" max="9234" width="6.75" style="138" customWidth="1"/>
    <col min="9235" max="9237" width="8.25" style="138" bestFit="1" customWidth="1"/>
    <col min="9238" max="9238" width="6.875" style="138" customWidth="1"/>
    <col min="9239" max="9239" width="5.625" style="138" customWidth="1"/>
    <col min="9240" max="9240" width="6.375" style="138" customWidth="1"/>
    <col min="9241" max="9241" width="5.75" style="138" customWidth="1"/>
    <col min="9242" max="9242" width="9.125" style="138" customWidth="1"/>
    <col min="9243" max="9243" width="6" style="138" customWidth="1"/>
    <col min="9244" max="9254" width="6.625" style="138" customWidth="1"/>
    <col min="9255" max="9255" width="6.5" style="138" customWidth="1"/>
    <col min="9256" max="9256" width="5.25" style="138" customWidth="1"/>
    <col min="9257" max="9257" width="6.375" style="138" customWidth="1"/>
    <col min="9258" max="9258" width="10.125" style="138" customWidth="1"/>
    <col min="9259" max="9259" width="7.5" style="138" customWidth="1"/>
    <col min="9260" max="9260" width="6.125" style="138" customWidth="1"/>
    <col min="9261" max="9261" width="8.625" style="138" customWidth="1"/>
    <col min="9262" max="9262" width="5.75" style="138" customWidth="1"/>
    <col min="9263" max="9263" width="9.375" style="138" customWidth="1"/>
    <col min="9264" max="9264" width="6.125" style="138" customWidth="1"/>
    <col min="9265" max="9265" width="9.125" style="138" customWidth="1"/>
    <col min="9266" max="9266" width="5" style="138" customWidth="1"/>
    <col min="9267" max="9267" width="5.125" style="138" customWidth="1"/>
    <col min="9268" max="9268" width="3.5" style="138" customWidth="1"/>
    <col min="9269" max="9269" width="5.5" style="138" customWidth="1"/>
    <col min="9270" max="9270" width="16.375" style="138" bestFit="1" customWidth="1"/>
    <col min="9271" max="9271" width="9.625" style="138"/>
    <col min="9272" max="9272" width="5.875" style="138" customWidth="1"/>
    <col min="9273" max="9472" width="9.625" style="138"/>
    <col min="9473" max="9473" width="6.625" style="138" customWidth="1"/>
    <col min="9474" max="9474" width="7.875" style="138" customWidth="1"/>
    <col min="9475" max="9475" width="5.375" style="138" customWidth="1"/>
    <col min="9476" max="9476" width="5.75" style="138" customWidth="1"/>
    <col min="9477" max="9477" width="6.75" style="138" customWidth="1"/>
    <col min="9478" max="9478" width="7.5" style="138" customWidth="1"/>
    <col min="9479" max="9479" width="7.625" style="138" customWidth="1"/>
    <col min="9480" max="9480" width="7.875" style="138" customWidth="1"/>
    <col min="9481" max="9481" width="7.625" style="138" customWidth="1"/>
    <col min="9482" max="9482" width="8.125" style="138" customWidth="1"/>
    <col min="9483" max="9483" width="7.75" style="138" customWidth="1"/>
    <col min="9484" max="9485" width="8.125" style="138" customWidth="1"/>
    <col min="9486" max="9486" width="7.75" style="138" customWidth="1"/>
    <col min="9487" max="9489" width="8.25" style="138" bestFit="1" customWidth="1"/>
    <col min="9490" max="9490" width="6.75" style="138" customWidth="1"/>
    <col min="9491" max="9493" width="8.25" style="138" bestFit="1" customWidth="1"/>
    <col min="9494" max="9494" width="6.875" style="138" customWidth="1"/>
    <col min="9495" max="9495" width="5.625" style="138" customWidth="1"/>
    <col min="9496" max="9496" width="6.375" style="138" customWidth="1"/>
    <col min="9497" max="9497" width="5.75" style="138" customWidth="1"/>
    <col min="9498" max="9498" width="9.125" style="138" customWidth="1"/>
    <col min="9499" max="9499" width="6" style="138" customWidth="1"/>
    <col min="9500" max="9510" width="6.625" style="138" customWidth="1"/>
    <col min="9511" max="9511" width="6.5" style="138" customWidth="1"/>
    <col min="9512" max="9512" width="5.25" style="138" customWidth="1"/>
    <col min="9513" max="9513" width="6.375" style="138" customWidth="1"/>
    <col min="9514" max="9514" width="10.125" style="138" customWidth="1"/>
    <col min="9515" max="9515" width="7.5" style="138" customWidth="1"/>
    <col min="9516" max="9516" width="6.125" style="138" customWidth="1"/>
    <col min="9517" max="9517" width="8.625" style="138" customWidth="1"/>
    <col min="9518" max="9518" width="5.75" style="138" customWidth="1"/>
    <col min="9519" max="9519" width="9.375" style="138" customWidth="1"/>
    <col min="9520" max="9520" width="6.125" style="138" customWidth="1"/>
    <col min="9521" max="9521" width="9.125" style="138" customWidth="1"/>
    <col min="9522" max="9522" width="5" style="138" customWidth="1"/>
    <col min="9523" max="9523" width="5.125" style="138" customWidth="1"/>
    <col min="9524" max="9524" width="3.5" style="138" customWidth="1"/>
    <col min="9525" max="9525" width="5.5" style="138" customWidth="1"/>
    <col min="9526" max="9526" width="16.375" style="138" bestFit="1" customWidth="1"/>
    <col min="9527" max="9527" width="9.625" style="138"/>
    <col min="9528" max="9528" width="5.875" style="138" customWidth="1"/>
    <col min="9529" max="9728" width="9.625" style="138"/>
    <col min="9729" max="9729" width="6.625" style="138" customWidth="1"/>
    <col min="9730" max="9730" width="7.875" style="138" customWidth="1"/>
    <col min="9731" max="9731" width="5.375" style="138" customWidth="1"/>
    <col min="9732" max="9732" width="5.75" style="138" customWidth="1"/>
    <col min="9733" max="9733" width="6.75" style="138" customWidth="1"/>
    <col min="9734" max="9734" width="7.5" style="138" customWidth="1"/>
    <col min="9735" max="9735" width="7.625" style="138" customWidth="1"/>
    <col min="9736" max="9736" width="7.875" style="138" customWidth="1"/>
    <col min="9737" max="9737" width="7.625" style="138" customWidth="1"/>
    <col min="9738" max="9738" width="8.125" style="138" customWidth="1"/>
    <col min="9739" max="9739" width="7.75" style="138" customWidth="1"/>
    <col min="9740" max="9741" width="8.125" style="138" customWidth="1"/>
    <col min="9742" max="9742" width="7.75" style="138" customWidth="1"/>
    <col min="9743" max="9745" width="8.25" style="138" bestFit="1" customWidth="1"/>
    <col min="9746" max="9746" width="6.75" style="138" customWidth="1"/>
    <col min="9747" max="9749" width="8.25" style="138" bestFit="1" customWidth="1"/>
    <col min="9750" max="9750" width="6.875" style="138" customWidth="1"/>
    <col min="9751" max="9751" width="5.625" style="138" customWidth="1"/>
    <col min="9752" max="9752" width="6.375" style="138" customWidth="1"/>
    <col min="9753" max="9753" width="5.75" style="138" customWidth="1"/>
    <col min="9754" max="9754" width="9.125" style="138" customWidth="1"/>
    <col min="9755" max="9755" width="6" style="138" customWidth="1"/>
    <col min="9756" max="9766" width="6.625" style="138" customWidth="1"/>
    <col min="9767" max="9767" width="6.5" style="138" customWidth="1"/>
    <col min="9768" max="9768" width="5.25" style="138" customWidth="1"/>
    <col min="9769" max="9769" width="6.375" style="138" customWidth="1"/>
    <col min="9770" max="9770" width="10.125" style="138" customWidth="1"/>
    <col min="9771" max="9771" width="7.5" style="138" customWidth="1"/>
    <col min="9772" max="9772" width="6.125" style="138" customWidth="1"/>
    <col min="9773" max="9773" width="8.625" style="138" customWidth="1"/>
    <col min="9774" max="9774" width="5.75" style="138" customWidth="1"/>
    <col min="9775" max="9775" width="9.375" style="138" customWidth="1"/>
    <col min="9776" max="9776" width="6.125" style="138" customWidth="1"/>
    <col min="9777" max="9777" width="9.125" style="138" customWidth="1"/>
    <col min="9778" max="9778" width="5" style="138" customWidth="1"/>
    <col min="9779" max="9779" width="5.125" style="138" customWidth="1"/>
    <col min="9780" max="9780" width="3.5" style="138" customWidth="1"/>
    <col min="9781" max="9781" width="5.5" style="138" customWidth="1"/>
    <col min="9782" max="9782" width="16.375" style="138" bestFit="1" customWidth="1"/>
    <col min="9783" max="9783" width="9.625" style="138"/>
    <col min="9784" max="9784" width="5.875" style="138" customWidth="1"/>
    <col min="9785" max="9984" width="9.625" style="138"/>
    <col min="9985" max="9985" width="6.625" style="138" customWidth="1"/>
    <col min="9986" max="9986" width="7.875" style="138" customWidth="1"/>
    <col min="9987" max="9987" width="5.375" style="138" customWidth="1"/>
    <col min="9988" max="9988" width="5.75" style="138" customWidth="1"/>
    <col min="9989" max="9989" width="6.75" style="138" customWidth="1"/>
    <col min="9990" max="9990" width="7.5" style="138" customWidth="1"/>
    <col min="9991" max="9991" width="7.625" style="138" customWidth="1"/>
    <col min="9992" max="9992" width="7.875" style="138" customWidth="1"/>
    <col min="9993" max="9993" width="7.625" style="138" customWidth="1"/>
    <col min="9994" max="9994" width="8.125" style="138" customWidth="1"/>
    <col min="9995" max="9995" width="7.75" style="138" customWidth="1"/>
    <col min="9996" max="9997" width="8.125" style="138" customWidth="1"/>
    <col min="9998" max="9998" width="7.75" style="138" customWidth="1"/>
    <col min="9999" max="10001" width="8.25" style="138" bestFit="1" customWidth="1"/>
    <col min="10002" max="10002" width="6.75" style="138" customWidth="1"/>
    <col min="10003" max="10005" width="8.25" style="138" bestFit="1" customWidth="1"/>
    <col min="10006" max="10006" width="6.875" style="138" customWidth="1"/>
    <col min="10007" max="10007" width="5.625" style="138" customWidth="1"/>
    <col min="10008" max="10008" width="6.375" style="138" customWidth="1"/>
    <col min="10009" max="10009" width="5.75" style="138" customWidth="1"/>
    <col min="10010" max="10010" width="9.125" style="138" customWidth="1"/>
    <col min="10011" max="10011" width="6" style="138" customWidth="1"/>
    <col min="10012" max="10022" width="6.625" style="138" customWidth="1"/>
    <col min="10023" max="10023" width="6.5" style="138" customWidth="1"/>
    <col min="10024" max="10024" width="5.25" style="138" customWidth="1"/>
    <col min="10025" max="10025" width="6.375" style="138" customWidth="1"/>
    <col min="10026" max="10026" width="10.125" style="138" customWidth="1"/>
    <col min="10027" max="10027" width="7.5" style="138" customWidth="1"/>
    <col min="10028" max="10028" width="6.125" style="138" customWidth="1"/>
    <col min="10029" max="10029" width="8.625" style="138" customWidth="1"/>
    <col min="10030" max="10030" width="5.75" style="138" customWidth="1"/>
    <col min="10031" max="10031" width="9.375" style="138" customWidth="1"/>
    <col min="10032" max="10032" width="6.125" style="138" customWidth="1"/>
    <col min="10033" max="10033" width="9.125" style="138" customWidth="1"/>
    <col min="10034" max="10034" width="5" style="138" customWidth="1"/>
    <col min="10035" max="10035" width="5.125" style="138" customWidth="1"/>
    <col min="10036" max="10036" width="3.5" style="138" customWidth="1"/>
    <col min="10037" max="10037" width="5.5" style="138" customWidth="1"/>
    <col min="10038" max="10038" width="16.375" style="138" bestFit="1" customWidth="1"/>
    <col min="10039" max="10039" width="9.625" style="138"/>
    <col min="10040" max="10040" width="5.875" style="138" customWidth="1"/>
    <col min="10041" max="10240" width="9.625" style="138"/>
    <col min="10241" max="10241" width="6.625" style="138" customWidth="1"/>
    <col min="10242" max="10242" width="7.875" style="138" customWidth="1"/>
    <col min="10243" max="10243" width="5.375" style="138" customWidth="1"/>
    <col min="10244" max="10244" width="5.75" style="138" customWidth="1"/>
    <col min="10245" max="10245" width="6.75" style="138" customWidth="1"/>
    <col min="10246" max="10246" width="7.5" style="138" customWidth="1"/>
    <col min="10247" max="10247" width="7.625" style="138" customWidth="1"/>
    <col min="10248" max="10248" width="7.875" style="138" customWidth="1"/>
    <col min="10249" max="10249" width="7.625" style="138" customWidth="1"/>
    <col min="10250" max="10250" width="8.125" style="138" customWidth="1"/>
    <col min="10251" max="10251" width="7.75" style="138" customWidth="1"/>
    <col min="10252" max="10253" width="8.125" style="138" customWidth="1"/>
    <col min="10254" max="10254" width="7.75" style="138" customWidth="1"/>
    <col min="10255" max="10257" width="8.25" style="138" bestFit="1" customWidth="1"/>
    <col min="10258" max="10258" width="6.75" style="138" customWidth="1"/>
    <col min="10259" max="10261" width="8.25" style="138" bestFit="1" customWidth="1"/>
    <col min="10262" max="10262" width="6.875" style="138" customWidth="1"/>
    <col min="10263" max="10263" width="5.625" style="138" customWidth="1"/>
    <col min="10264" max="10264" width="6.375" style="138" customWidth="1"/>
    <col min="10265" max="10265" width="5.75" style="138" customWidth="1"/>
    <col min="10266" max="10266" width="9.125" style="138" customWidth="1"/>
    <col min="10267" max="10267" width="6" style="138" customWidth="1"/>
    <col min="10268" max="10278" width="6.625" style="138" customWidth="1"/>
    <col min="10279" max="10279" width="6.5" style="138" customWidth="1"/>
    <col min="10280" max="10280" width="5.25" style="138" customWidth="1"/>
    <col min="10281" max="10281" width="6.375" style="138" customWidth="1"/>
    <col min="10282" max="10282" width="10.125" style="138" customWidth="1"/>
    <col min="10283" max="10283" width="7.5" style="138" customWidth="1"/>
    <col min="10284" max="10284" width="6.125" style="138" customWidth="1"/>
    <col min="10285" max="10285" width="8.625" style="138" customWidth="1"/>
    <col min="10286" max="10286" width="5.75" style="138" customWidth="1"/>
    <col min="10287" max="10287" width="9.375" style="138" customWidth="1"/>
    <col min="10288" max="10288" width="6.125" style="138" customWidth="1"/>
    <col min="10289" max="10289" width="9.125" style="138" customWidth="1"/>
    <col min="10290" max="10290" width="5" style="138" customWidth="1"/>
    <col min="10291" max="10291" width="5.125" style="138" customWidth="1"/>
    <col min="10292" max="10292" width="3.5" style="138" customWidth="1"/>
    <col min="10293" max="10293" width="5.5" style="138" customWidth="1"/>
    <col min="10294" max="10294" width="16.375" style="138" bestFit="1" customWidth="1"/>
    <col min="10295" max="10295" width="9.625" style="138"/>
    <col min="10296" max="10296" width="5.875" style="138" customWidth="1"/>
    <col min="10297" max="10496" width="9.625" style="138"/>
    <col min="10497" max="10497" width="6.625" style="138" customWidth="1"/>
    <col min="10498" max="10498" width="7.875" style="138" customWidth="1"/>
    <col min="10499" max="10499" width="5.375" style="138" customWidth="1"/>
    <col min="10500" max="10500" width="5.75" style="138" customWidth="1"/>
    <col min="10501" max="10501" width="6.75" style="138" customWidth="1"/>
    <col min="10502" max="10502" width="7.5" style="138" customWidth="1"/>
    <col min="10503" max="10503" width="7.625" style="138" customWidth="1"/>
    <col min="10504" max="10504" width="7.875" style="138" customWidth="1"/>
    <col min="10505" max="10505" width="7.625" style="138" customWidth="1"/>
    <col min="10506" max="10506" width="8.125" style="138" customWidth="1"/>
    <col min="10507" max="10507" width="7.75" style="138" customWidth="1"/>
    <col min="10508" max="10509" width="8.125" style="138" customWidth="1"/>
    <col min="10510" max="10510" width="7.75" style="138" customWidth="1"/>
    <col min="10511" max="10513" width="8.25" style="138" bestFit="1" customWidth="1"/>
    <col min="10514" max="10514" width="6.75" style="138" customWidth="1"/>
    <col min="10515" max="10517" width="8.25" style="138" bestFit="1" customWidth="1"/>
    <col min="10518" max="10518" width="6.875" style="138" customWidth="1"/>
    <col min="10519" max="10519" width="5.625" style="138" customWidth="1"/>
    <col min="10520" max="10520" width="6.375" style="138" customWidth="1"/>
    <col min="10521" max="10521" width="5.75" style="138" customWidth="1"/>
    <col min="10522" max="10522" width="9.125" style="138" customWidth="1"/>
    <col min="10523" max="10523" width="6" style="138" customWidth="1"/>
    <col min="10524" max="10534" width="6.625" style="138" customWidth="1"/>
    <col min="10535" max="10535" width="6.5" style="138" customWidth="1"/>
    <col min="10536" max="10536" width="5.25" style="138" customWidth="1"/>
    <col min="10537" max="10537" width="6.375" style="138" customWidth="1"/>
    <col min="10538" max="10538" width="10.125" style="138" customWidth="1"/>
    <col min="10539" max="10539" width="7.5" style="138" customWidth="1"/>
    <col min="10540" max="10540" width="6.125" style="138" customWidth="1"/>
    <col min="10541" max="10541" width="8.625" style="138" customWidth="1"/>
    <col min="10542" max="10542" width="5.75" style="138" customWidth="1"/>
    <col min="10543" max="10543" width="9.375" style="138" customWidth="1"/>
    <col min="10544" max="10544" width="6.125" style="138" customWidth="1"/>
    <col min="10545" max="10545" width="9.125" style="138" customWidth="1"/>
    <col min="10546" max="10546" width="5" style="138" customWidth="1"/>
    <col min="10547" max="10547" width="5.125" style="138" customWidth="1"/>
    <col min="10548" max="10548" width="3.5" style="138" customWidth="1"/>
    <col min="10549" max="10549" width="5.5" style="138" customWidth="1"/>
    <col min="10550" max="10550" width="16.375" style="138" bestFit="1" customWidth="1"/>
    <col min="10551" max="10551" width="9.625" style="138"/>
    <col min="10552" max="10552" width="5.875" style="138" customWidth="1"/>
    <col min="10553" max="10752" width="9.625" style="138"/>
    <col min="10753" max="10753" width="6.625" style="138" customWidth="1"/>
    <col min="10754" max="10754" width="7.875" style="138" customWidth="1"/>
    <col min="10755" max="10755" width="5.375" style="138" customWidth="1"/>
    <col min="10756" max="10756" width="5.75" style="138" customWidth="1"/>
    <col min="10757" max="10757" width="6.75" style="138" customWidth="1"/>
    <col min="10758" max="10758" width="7.5" style="138" customWidth="1"/>
    <col min="10759" max="10759" width="7.625" style="138" customWidth="1"/>
    <col min="10760" max="10760" width="7.875" style="138" customWidth="1"/>
    <col min="10761" max="10761" width="7.625" style="138" customWidth="1"/>
    <col min="10762" max="10762" width="8.125" style="138" customWidth="1"/>
    <col min="10763" max="10763" width="7.75" style="138" customWidth="1"/>
    <col min="10764" max="10765" width="8.125" style="138" customWidth="1"/>
    <col min="10766" max="10766" width="7.75" style="138" customWidth="1"/>
    <col min="10767" max="10769" width="8.25" style="138" bestFit="1" customWidth="1"/>
    <col min="10770" max="10770" width="6.75" style="138" customWidth="1"/>
    <col min="10771" max="10773" width="8.25" style="138" bestFit="1" customWidth="1"/>
    <col min="10774" max="10774" width="6.875" style="138" customWidth="1"/>
    <col min="10775" max="10775" width="5.625" style="138" customWidth="1"/>
    <col min="10776" max="10776" width="6.375" style="138" customWidth="1"/>
    <col min="10777" max="10777" width="5.75" style="138" customWidth="1"/>
    <col min="10778" max="10778" width="9.125" style="138" customWidth="1"/>
    <col min="10779" max="10779" width="6" style="138" customWidth="1"/>
    <col min="10780" max="10790" width="6.625" style="138" customWidth="1"/>
    <col min="10791" max="10791" width="6.5" style="138" customWidth="1"/>
    <col min="10792" max="10792" width="5.25" style="138" customWidth="1"/>
    <col min="10793" max="10793" width="6.375" style="138" customWidth="1"/>
    <col min="10794" max="10794" width="10.125" style="138" customWidth="1"/>
    <col min="10795" max="10795" width="7.5" style="138" customWidth="1"/>
    <col min="10796" max="10796" width="6.125" style="138" customWidth="1"/>
    <col min="10797" max="10797" width="8.625" style="138" customWidth="1"/>
    <col min="10798" max="10798" width="5.75" style="138" customWidth="1"/>
    <col min="10799" max="10799" width="9.375" style="138" customWidth="1"/>
    <col min="10800" max="10800" width="6.125" style="138" customWidth="1"/>
    <col min="10801" max="10801" width="9.125" style="138" customWidth="1"/>
    <col min="10802" max="10802" width="5" style="138" customWidth="1"/>
    <col min="10803" max="10803" width="5.125" style="138" customWidth="1"/>
    <col min="10804" max="10804" width="3.5" style="138" customWidth="1"/>
    <col min="10805" max="10805" width="5.5" style="138" customWidth="1"/>
    <col min="10806" max="10806" width="16.375" style="138" bestFit="1" customWidth="1"/>
    <col min="10807" max="10807" width="9.625" style="138"/>
    <col min="10808" max="10808" width="5.875" style="138" customWidth="1"/>
    <col min="10809" max="11008" width="9.625" style="138"/>
    <col min="11009" max="11009" width="6.625" style="138" customWidth="1"/>
    <col min="11010" max="11010" width="7.875" style="138" customWidth="1"/>
    <col min="11011" max="11011" width="5.375" style="138" customWidth="1"/>
    <col min="11012" max="11012" width="5.75" style="138" customWidth="1"/>
    <col min="11013" max="11013" width="6.75" style="138" customWidth="1"/>
    <col min="11014" max="11014" width="7.5" style="138" customWidth="1"/>
    <col min="11015" max="11015" width="7.625" style="138" customWidth="1"/>
    <col min="11016" max="11016" width="7.875" style="138" customWidth="1"/>
    <col min="11017" max="11017" width="7.625" style="138" customWidth="1"/>
    <col min="11018" max="11018" width="8.125" style="138" customWidth="1"/>
    <col min="11019" max="11019" width="7.75" style="138" customWidth="1"/>
    <col min="11020" max="11021" width="8.125" style="138" customWidth="1"/>
    <col min="11022" max="11022" width="7.75" style="138" customWidth="1"/>
    <col min="11023" max="11025" width="8.25" style="138" bestFit="1" customWidth="1"/>
    <col min="11026" max="11026" width="6.75" style="138" customWidth="1"/>
    <col min="11027" max="11029" width="8.25" style="138" bestFit="1" customWidth="1"/>
    <col min="11030" max="11030" width="6.875" style="138" customWidth="1"/>
    <col min="11031" max="11031" width="5.625" style="138" customWidth="1"/>
    <col min="11032" max="11032" width="6.375" style="138" customWidth="1"/>
    <col min="11033" max="11033" width="5.75" style="138" customWidth="1"/>
    <col min="11034" max="11034" width="9.125" style="138" customWidth="1"/>
    <col min="11035" max="11035" width="6" style="138" customWidth="1"/>
    <col min="11036" max="11046" width="6.625" style="138" customWidth="1"/>
    <col min="11047" max="11047" width="6.5" style="138" customWidth="1"/>
    <col min="11048" max="11048" width="5.25" style="138" customWidth="1"/>
    <col min="11049" max="11049" width="6.375" style="138" customWidth="1"/>
    <col min="11050" max="11050" width="10.125" style="138" customWidth="1"/>
    <col min="11051" max="11051" width="7.5" style="138" customWidth="1"/>
    <col min="11052" max="11052" width="6.125" style="138" customWidth="1"/>
    <col min="11053" max="11053" width="8.625" style="138" customWidth="1"/>
    <col min="11054" max="11054" width="5.75" style="138" customWidth="1"/>
    <col min="11055" max="11055" width="9.375" style="138" customWidth="1"/>
    <col min="11056" max="11056" width="6.125" style="138" customWidth="1"/>
    <col min="11057" max="11057" width="9.125" style="138" customWidth="1"/>
    <col min="11058" max="11058" width="5" style="138" customWidth="1"/>
    <col min="11059" max="11059" width="5.125" style="138" customWidth="1"/>
    <col min="11060" max="11060" width="3.5" style="138" customWidth="1"/>
    <col min="11061" max="11061" width="5.5" style="138" customWidth="1"/>
    <col min="11062" max="11062" width="16.375" style="138" bestFit="1" customWidth="1"/>
    <col min="11063" max="11063" width="9.625" style="138"/>
    <col min="11064" max="11064" width="5.875" style="138" customWidth="1"/>
    <col min="11065" max="11264" width="9.625" style="138"/>
    <col min="11265" max="11265" width="6.625" style="138" customWidth="1"/>
    <col min="11266" max="11266" width="7.875" style="138" customWidth="1"/>
    <col min="11267" max="11267" width="5.375" style="138" customWidth="1"/>
    <col min="11268" max="11268" width="5.75" style="138" customWidth="1"/>
    <col min="11269" max="11269" width="6.75" style="138" customWidth="1"/>
    <col min="11270" max="11270" width="7.5" style="138" customWidth="1"/>
    <col min="11271" max="11271" width="7.625" style="138" customWidth="1"/>
    <col min="11272" max="11272" width="7.875" style="138" customWidth="1"/>
    <col min="11273" max="11273" width="7.625" style="138" customWidth="1"/>
    <col min="11274" max="11274" width="8.125" style="138" customWidth="1"/>
    <col min="11275" max="11275" width="7.75" style="138" customWidth="1"/>
    <col min="11276" max="11277" width="8.125" style="138" customWidth="1"/>
    <col min="11278" max="11278" width="7.75" style="138" customWidth="1"/>
    <col min="11279" max="11281" width="8.25" style="138" bestFit="1" customWidth="1"/>
    <col min="11282" max="11282" width="6.75" style="138" customWidth="1"/>
    <col min="11283" max="11285" width="8.25" style="138" bestFit="1" customWidth="1"/>
    <col min="11286" max="11286" width="6.875" style="138" customWidth="1"/>
    <col min="11287" max="11287" width="5.625" style="138" customWidth="1"/>
    <col min="11288" max="11288" width="6.375" style="138" customWidth="1"/>
    <col min="11289" max="11289" width="5.75" style="138" customWidth="1"/>
    <col min="11290" max="11290" width="9.125" style="138" customWidth="1"/>
    <col min="11291" max="11291" width="6" style="138" customWidth="1"/>
    <col min="11292" max="11302" width="6.625" style="138" customWidth="1"/>
    <col min="11303" max="11303" width="6.5" style="138" customWidth="1"/>
    <col min="11304" max="11304" width="5.25" style="138" customWidth="1"/>
    <col min="11305" max="11305" width="6.375" style="138" customWidth="1"/>
    <col min="11306" max="11306" width="10.125" style="138" customWidth="1"/>
    <col min="11307" max="11307" width="7.5" style="138" customWidth="1"/>
    <col min="11308" max="11308" width="6.125" style="138" customWidth="1"/>
    <col min="11309" max="11309" width="8.625" style="138" customWidth="1"/>
    <col min="11310" max="11310" width="5.75" style="138" customWidth="1"/>
    <col min="11311" max="11311" width="9.375" style="138" customWidth="1"/>
    <col min="11312" max="11312" width="6.125" style="138" customWidth="1"/>
    <col min="11313" max="11313" width="9.125" style="138" customWidth="1"/>
    <col min="11314" max="11314" width="5" style="138" customWidth="1"/>
    <col min="11315" max="11315" width="5.125" style="138" customWidth="1"/>
    <col min="11316" max="11316" width="3.5" style="138" customWidth="1"/>
    <col min="11317" max="11317" width="5.5" style="138" customWidth="1"/>
    <col min="11318" max="11318" width="16.375" style="138" bestFit="1" customWidth="1"/>
    <col min="11319" max="11319" width="9.625" style="138"/>
    <col min="11320" max="11320" width="5.875" style="138" customWidth="1"/>
    <col min="11321" max="11520" width="9.625" style="138"/>
    <col min="11521" max="11521" width="6.625" style="138" customWidth="1"/>
    <col min="11522" max="11522" width="7.875" style="138" customWidth="1"/>
    <col min="11523" max="11523" width="5.375" style="138" customWidth="1"/>
    <col min="11524" max="11524" width="5.75" style="138" customWidth="1"/>
    <col min="11525" max="11525" width="6.75" style="138" customWidth="1"/>
    <col min="11526" max="11526" width="7.5" style="138" customWidth="1"/>
    <col min="11527" max="11527" width="7.625" style="138" customWidth="1"/>
    <col min="11528" max="11528" width="7.875" style="138" customWidth="1"/>
    <col min="11529" max="11529" width="7.625" style="138" customWidth="1"/>
    <col min="11530" max="11530" width="8.125" style="138" customWidth="1"/>
    <col min="11531" max="11531" width="7.75" style="138" customWidth="1"/>
    <col min="11532" max="11533" width="8.125" style="138" customWidth="1"/>
    <col min="11534" max="11534" width="7.75" style="138" customWidth="1"/>
    <col min="11535" max="11537" width="8.25" style="138" bestFit="1" customWidth="1"/>
    <col min="11538" max="11538" width="6.75" style="138" customWidth="1"/>
    <col min="11539" max="11541" width="8.25" style="138" bestFit="1" customWidth="1"/>
    <col min="11542" max="11542" width="6.875" style="138" customWidth="1"/>
    <col min="11543" max="11543" width="5.625" style="138" customWidth="1"/>
    <col min="11544" max="11544" width="6.375" style="138" customWidth="1"/>
    <col min="11545" max="11545" width="5.75" style="138" customWidth="1"/>
    <col min="11546" max="11546" width="9.125" style="138" customWidth="1"/>
    <col min="11547" max="11547" width="6" style="138" customWidth="1"/>
    <col min="11548" max="11558" width="6.625" style="138" customWidth="1"/>
    <col min="11559" max="11559" width="6.5" style="138" customWidth="1"/>
    <col min="11560" max="11560" width="5.25" style="138" customWidth="1"/>
    <col min="11561" max="11561" width="6.375" style="138" customWidth="1"/>
    <col min="11562" max="11562" width="10.125" style="138" customWidth="1"/>
    <col min="11563" max="11563" width="7.5" style="138" customWidth="1"/>
    <col min="11564" max="11564" width="6.125" style="138" customWidth="1"/>
    <col min="11565" max="11565" width="8.625" style="138" customWidth="1"/>
    <col min="11566" max="11566" width="5.75" style="138" customWidth="1"/>
    <col min="11567" max="11567" width="9.375" style="138" customWidth="1"/>
    <col min="11568" max="11568" width="6.125" style="138" customWidth="1"/>
    <col min="11569" max="11569" width="9.125" style="138" customWidth="1"/>
    <col min="11570" max="11570" width="5" style="138" customWidth="1"/>
    <col min="11571" max="11571" width="5.125" style="138" customWidth="1"/>
    <col min="11572" max="11572" width="3.5" style="138" customWidth="1"/>
    <col min="11573" max="11573" width="5.5" style="138" customWidth="1"/>
    <col min="11574" max="11574" width="16.375" style="138" bestFit="1" customWidth="1"/>
    <col min="11575" max="11575" width="9.625" style="138"/>
    <col min="11576" max="11576" width="5.875" style="138" customWidth="1"/>
    <col min="11577" max="11776" width="9.625" style="138"/>
    <col min="11777" max="11777" width="6.625" style="138" customWidth="1"/>
    <col min="11778" max="11778" width="7.875" style="138" customWidth="1"/>
    <col min="11779" max="11779" width="5.375" style="138" customWidth="1"/>
    <col min="11780" max="11780" width="5.75" style="138" customWidth="1"/>
    <col min="11781" max="11781" width="6.75" style="138" customWidth="1"/>
    <col min="11782" max="11782" width="7.5" style="138" customWidth="1"/>
    <col min="11783" max="11783" width="7.625" style="138" customWidth="1"/>
    <col min="11784" max="11784" width="7.875" style="138" customWidth="1"/>
    <col min="11785" max="11785" width="7.625" style="138" customWidth="1"/>
    <col min="11786" max="11786" width="8.125" style="138" customWidth="1"/>
    <col min="11787" max="11787" width="7.75" style="138" customWidth="1"/>
    <col min="11788" max="11789" width="8.125" style="138" customWidth="1"/>
    <col min="11790" max="11790" width="7.75" style="138" customWidth="1"/>
    <col min="11791" max="11793" width="8.25" style="138" bestFit="1" customWidth="1"/>
    <col min="11794" max="11794" width="6.75" style="138" customWidth="1"/>
    <col min="11795" max="11797" width="8.25" style="138" bestFit="1" customWidth="1"/>
    <col min="11798" max="11798" width="6.875" style="138" customWidth="1"/>
    <col min="11799" max="11799" width="5.625" style="138" customWidth="1"/>
    <col min="11800" max="11800" width="6.375" style="138" customWidth="1"/>
    <col min="11801" max="11801" width="5.75" style="138" customWidth="1"/>
    <col min="11802" max="11802" width="9.125" style="138" customWidth="1"/>
    <col min="11803" max="11803" width="6" style="138" customWidth="1"/>
    <col min="11804" max="11814" width="6.625" style="138" customWidth="1"/>
    <col min="11815" max="11815" width="6.5" style="138" customWidth="1"/>
    <col min="11816" max="11816" width="5.25" style="138" customWidth="1"/>
    <col min="11817" max="11817" width="6.375" style="138" customWidth="1"/>
    <col min="11818" max="11818" width="10.125" style="138" customWidth="1"/>
    <col min="11819" max="11819" width="7.5" style="138" customWidth="1"/>
    <col min="11820" max="11820" width="6.125" style="138" customWidth="1"/>
    <col min="11821" max="11821" width="8.625" style="138" customWidth="1"/>
    <col min="11822" max="11822" width="5.75" style="138" customWidth="1"/>
    <col min="11823" max="11823" width="9.375" style="138" customWidth="1"/>
    <col min="11824" max="11824" width="6.125" style="138" customWidth="1"/>
    <col min="11825" max="11825" width="9.125" style="138" customWidth="1"/>
    <col min="11826" max="11826" width="5" style="138" customWidth="1"/>
    <col min="11827" max="11827" width="5.125" style="138" customWidth="1"/>
    <col min="11828" max="11828" width="3.5" style="138" customWidth="1"/>
    <col min="11829" max="11829" width="5.5" style="138" customWidth="1"/>
    <col min="11830" max="11830" width="16.375" style="138" bestFit="1" customWidth="1"/>
    <col min="11831" max="11831" width="9.625" style="138"/>
    <col min="11832" max="11832" width="5.875" style="138" customWidth="1"/>
    <col min="11833" max="12032" width="9.625" style="138"/>
    <col min="12033" max="12033" width="6.625" style="138" customWidth="1"/>
    <col min="12034" max="12034" width="7.875" style="138" customWidth="1"/>
    <col min="12035" max="12035" width="5.375" style="138" customWidth="1"/>
    <col min="12036" max="12036" width="5.75" style="138" customWidth="1"/>
    <col min="12037" max="12037" width="6.75" style="138" customWidth="1"/>
    <col min="12038" max="12038" width="7.5" style="138" customWidth="1"/>
    <col min="12039" max="12039" width="7.625" style="138" customWidth="1"/>
    <col min="12040" max="12040" width="7.875" style="138" customWidth="1"/>
    <col min="12041" max="12041" width="7.625" style="138" customWidth="1"/>
    <col min="12042" max="12042" width="8.125" style="138" customWidth="1"/>
    <col min="12043" max="12043" width="7.75" style="138" customWidth="1"/>
    <col min="12044" max="12045" width="8.125" style="138" customWidth="1"/>
    <col min="12046" max="12046" width="7.75" style="138" customWidth="1"/>
    <col min="12047" max="12049" width="8.25" style="138" bestFit="1" customWidth="1"/>
    <col min="12050" max="12050" width="6.75" style="138" customWidth="1"/>
    <col min="12051" max="12053" width="8.25" style="138" bestFit="1" customWidth="1"/>
    <col min="12054" max="12054" width="6.875" style="138" customWidth="1"/>
    <col min="12055" max="12055" width="5.625" style="138" customWidth="1"/>
    <col min="12056" max="12056" width="6.375" style="138" customWidth="1"/>
    <col min="12057" max="12057" width="5.75" style="138" customWidth="1"/>
    <col min="12058" max="12058" width="9.125" style="138" customWidth="1"/>
    <col min="12059" max="12059" width="6" style="138" customWidth="1"/>
    <col min="12060" max="12070" width="6.625" style="138" customWidth="1"/>
    <col min="12071" max="12071" width="6.5" style="138" customWidth="1"/>
    <col min="12072" max="12072" width="5.25" style="138" customWidth="1"/>
    <col min="12073" max="12073" width="6.375" style="138" customWidth="1"/>
    <col min="12074" max="12074" width="10.125" style="138" customWidth="1"/>
    <col min="12075" max="12075" width="7.5" style="138" customWidth="1"/>
    <col min="12076" max="12076" width="6.125" style="138" customWidth="1"/>
    <col min="12077" max="12077" width="8.625" style="138" customWidth="1"/>
    <col min="12078" max="12078" width="5.75" style="138" customWidth="1"/>
    <col min="12079" max="12079" width="9.375" style="138" customWidth="1"/>
    <col min="12080" max="12080" width="6.125" style="138" customWidth="1"/>
    <col min="12081" max="12081" width="9.125" style="138" customWidth="1"/>
    <col min="12082" max="12082" width="5" style="138" customWidth="1"/>
    <col min="12083" max="12083" width="5.125" style="138" customWidth="1"/>
    <col min="12084" max="12084" width="3.5" style="138" customWidth="1"/>
    <col min="12085" max="12085" width="5.5" style="138" customWidth="1"/>
    <col min="12086" max="12086" width="16.375" style="138" bestFit="1" customWidth="1"/>
    <col min="12087" max="12087" width="9.625" style="138"/>
    <col min="12088" max="12088" width="5.875" style="138" customWidth="1"/>
    <col min="12089" max="12288" width="9.625" style="138"/>
    <col min="12289" max="12289" width="6.625" style="138" customWidth="1"/>
    <col min="12290" max="12290" width="7.875" style="138" customWidth="1"/>
    <col min="12291" max="12291" width="5.375" style="138" customWidth="1"/>
    <col min="12292" max="12292" width="5.75" style="138" customWidth="1"/>
    <col min="12293" max="12293" width="6.75" style="138" customWidth="1"/>
    <col min="12294" max="12294" width="7.5" style="138" customWidth="1"/>
    <col min="12295" max="12295" width="7.625" style="138" customWidth="1"/>
    <col min="12296" max="12296" width="7.875" style="138" customWidth="1"/>
    <col min="12297" max="12297" width="7.625" style="138" customWidth="1"/>
    <col min="12298" max="12298" width="8.125" style="138" customWidth="1"/>
    <col min="12299" max="12299" width="7.75" style="138" customWidth="1"/>
    <col min="12300" max="12301" width="8.125" style="138" customWidth="1"/>
    <col min="12302" max="12302" width="7.75" style="138" customWidth="1"/>
    <col min="12303" max="12305" width="8.25" style="138" bestFit="1" customWidth="1"/>
    <col min="12306" max="12306" width="6.75" style="138" customWidth="1"/>
    <col min="12307" max="12309" width="8.25" style="138" bestFit="1" customWidth="1"/>
    <col min="12310" max="12310" width="6.875" style="138" customWidth="1"/>
    <col min="12311" max="12311" width="5.625" style="138" customWidth="1"/>
    <col min="12312" max="12312" width="6.375" style="138" customWidth="1"/>
    <col min="12313" max="12313" width="5.75" style="138" customWidth="1"/>
    <col min="12314" max="12314" width="9.125" style="138" customWidth="1"/>
    <col min="12315" max="12315" width="6" style="138" customWidth="1"/>
    <col min="12316" max="12326" width="6.625" style="138" customWidth="1"/>
    <col min="12327" max="12327" width="6.5" style="138" customWidth="1"/>
    <col min="12328" max="12328" width="5.25" style="138" customWidth="1"/>
    <col min="12329" max="12329" width="6.375" style="138" customWidth="1"/>
    <col min="12330" max="12330" width="10.125" style="138" customWidth="1"/>
    <col min="12331" max="12331" width="7.5" style="138" customWidth="1"/>
    <col min="12332" max="12332" width="6.125" style="138" customWidth="1"/>
    <col min="12333" max="12333" width="8.625" style="138" customWidth="1"/>
    <col min="12334" max="12334" width="5.75" style="138" customWidth="1"/>
    <col min="12335" max="12335" width="9.375" style="138" customWidth="1"/>
    <col min="12336" max="12336" width="6.125" style="138" customWidth="1"/>
    <col min="12337" max="12337" width="9.125" style="138" customWidth="1"/>
    <col min="12338" max="12338" width="5" style="138" customWidth="1"/>
    <col min="12339" max="12339" width="5.125" style="138" customWidth="1"/>
    <col min="12340" max="12340" width="3.5" style="138" customWidth="1"/>
    <col min="12341" max="12341" width="5.5" style="138" customWidth="1"/>
    <col min="12342" max="12342" width="16.375" style="138" bestFit="1" customWidth="1"/>
    <col min="12343" max="12343" width="9.625" style="138"/>
    <col min="12344" max="12344" width="5.875" style="138" customWidth="1"/>
    <col min="12345" max="12544" width="9.625" style="138"/>
    <col min="12545" max="12545" width="6.625" style="138" customWidth="1"/>
    <col min="12546" max="12546" width="7.875" style="138" customWidth="1"/>
    <col min="12547" max="12547" width="5.375" style="138" customWidth="1"/>
    <col min="12548" max="12548" width="5.75" style="138" customWidth="1"/>
    <col min="12549" max="12549" width="6.75" style="138" customWidth="1"/>
    <col min="12550" max="12550" width="7.5" style="138" customWidth="1"/>
    <col min="12551" max="12551" width="7.625" style="138" customWidth="1"/>
    <col min="12552" max="12552" width="7.875" style="138" customWidth="1"/>
    <col min="12553" max="12553" width="7.625" style="138" customWidth="1"/>
    <col min="12554" max="12554" width="8.125" style="138" customWidth="1"/>
    <col min="12555" max="12555" width="7.75" style="138" customWidth="1"/>
    <col min="12556" max="12557" width="8.125" style="138" customWidth="1"/>
    <col min="12558" max="12558" width="7.75" style="138" customWidth="1"/>
    <col min="12559" max="12561" width="8.25" style="138" bestFit="1" customWidth="1"/>
    <col min="12562" max="12562" width="6.75" style="138" customWidth="1"/>
    <col min="12563" max="12565" width="8.25" style="138" bestFit="1" customWidth="1"/>
    <col min="12566" max="12566" width="6.875" style="138" customWidth="1"/>
    <col min="12567" max="12567" width="5.625" style="138" customWidth="1"/>
    <col min="12568" max="12568" width="6.375" style="138" customWidth="1"/>
    <col min="12569" max="12569" width="5.75" style="138" customWidth="1"/>
    <col min="12570" max="12570" width="9.125" style="138" customWidth="1"/>
    <col min="12571" max="12571" width="6" style="138" customWidth="1"/>
    <col min="12572" max="12582" width="6.625" style="138" customWidth="1"/>
    <col min="12583" max="12583" width="6.5" style="138" customWidth="1"/>
    <col min="12584" max="12584" width="5.25" style="138" customWidth="1"/>
    <col min="12585" max="12585" width="6.375" style="138" customWidth="1"/>
    <col min="12586" max="12586" width="10.125" style="138" customWidth="1"/>
    <col min="12587" max="12587" width="7.5" style="138" customWidth="1"/>
    <col min="12588" max="12588" width="6.125" style="138" customWidth="1"/>
    <col min="12589" max="12589" width="8.625" style="138" customWidth="1"/>
    <col min="12590" max="12590" width="5.75" style="138" customWidth="1"/>
    <col min="12591" max="12591" width="9.375" style="138" customWidth="1"/>
    <col min="12592" max="12592" width="6.125" style="138" customWidth="1"/>
    <col min="12593" max="12593" width="9.125" style="138" customWidth="1"/>
    <col min="12594" max="12594" width="5" style="138" customWidth="1"/>
    <col min="12595" max="12595" width="5.125" style="138" customWidth="1"/>
    <col min="12596" max="12596" width="3.5" style="138" customWidth="1"/>
    <col min="12597" max="12597" width="5.5" style="138" customWidth="1"/>
    <col min="12598" max="12598" width="16.375" style="138" bestFit="1" customWidth="1"/>
    <col min="12599" max="12599" width="9.625" style="138"/>
    <col min="12600" max="12600" width="5.875" style="138" customWidth="1"/>
    <col min="12601" max="12800" width="9.625" style="138"/>
    <col min="12801" max="12801" width="6.625" style="138" customWidth="1"/>
    <col min="12802" max="12802" width="7.875" style="138" customWidth="1"/>
    <col min="12803" max="12803" width="5.375" style="138" customWidth="1"/>
    <col min="12804" max="12804" width="5.75" style="138" customWidth="1"/>
    <col min="12805" max="12805" width="6.75" style="138" customWidth="1"/>
    <col min="12806" max="12806" width="7.5" style="138" customWidth="1"/>
    <col min="12807" max="12807" width="7.625" style="138" customWidth="1"/>
    <col min="12808" max="12808" width="7.875" style="138" customWidth="1"/>
    <col min="12809" max="12809" width="7.625" style="138" customWidth="1"/>
    <col min="12810" max="12810" width="8.125" style="138" customWidth="1"/>
    <col min="12811" max="12811" width="7.75" style="138" customWidth="1"/>
    <col min="12812" max="12813" width="8.125" style="138" customWidth="1"/>
    <col min="12814" max="12814" width="7.75" style="138" customWidth="1"/>
    <col min="12815" max="12817" width="8.25" style="138" bestFit="1" customWidth="1"/>
    <col min="12818" max="12818" width="6.75" style="138" customWidth="1"/>
    <col min="12819" max="12821" width="8.25" style="138" bestFit="1" customWidth="1"/>
    <col min="12822" max="12822" width="6.875" style="138" customWidth="1"/>
    <col min="12823" max="12823" width="5.625" style="138" customWidth="1"/>
    <col min="12824" max="12824" width="6.375" style="138" customWidth="1"/>
    <col min="12825" max="12825" width="5.75" style="138" customWidth="1"/>
    <col min="12826" max="12826" width="9.125" style="138" customWidth="1"/>
    <col min="12827" max="12827" width="6" style="138" customWidth="1"/>
    <col min="12828" max="12838" width="6.625" style="138" customWidth="1"/>
    <col min="12839" max="12839" width="6.5" style="138" customWidth="1"/>
    <col min="12840" max="12840" width="5.25" style="138" customWidth="1"/>
    <col min="12841" max="12841" width="6.375" style="138" customWidth="1"/>
    <col min="12842" max="12842" width="10.125" style="138" customWidth="1"/>
    <col min="12843" max="12843" width="7.5" style="138" customWidth="1"/>
    <col min="12844" max="12844" width="6.125" style="138" customWidth="1"/>
    <col min="12845" max="12845" width="8.625" style="138" customWidth="1"/>
    <col min="12846" max="12846" width="5.75" style="138" customWidth="1"/>
    <col min="12847" max="12847" width="9.375" style="138" customWidth="1"/>
    <col min="12848" max="12848" width="6.125" style="138" customWidth="1"/>
    <col min="12849" max="12849" width="9.125" style="138" customWidth="1"/>
    <col min="12850" max="12850" width="5" style="138" customWidth="1"/>
    <col min="12851" max="12851" width="5.125" style="138" customWidth="1"/>
    <col min="12852" max="12852" width="3.5" style="138" customWidth="1"/>
    <col min="12853" max="12853" width="5.5" style="138" customWidth="1"/>
    <col min="12854" max="12854" width="16.375" style="138" bestFit="1" customWidth="1"/>
    <col min="12855" max="12855" width="9.625" style="138"/>
    <col min="12856" max="12856" width="5.875" style="138" customWidth="1"/>
    <col min="12857" max="13056" width="9.625" style="138"/>
    <col min="13057" max="13057" width="6.625" style="138" customWidth="1"/>
    <col min="13058" max="13058" width="7.875" style="138" customWidth="1"/>
    <col min="13059" max="13059" width="5.375" style="138" customWidth="1"/>
    <col min="13060" max="13060" width="5.75" style="138" customWidth="1"/>
    <col min="13061" max="13061" width="6.75" style="138" customWidth="1"/>
    <col min="13062" max="13062" width="7.5" style="138" customWidth="1"/>
    <col min="13063" max="13063" width="7.625" style="138" customWidth="1"/>
    <col min="13064" max="13064" width="7.875" style="138" customWidth="1"/>
    <col min="13065" max="13065" width="7.625" style="138" customWidth="1"/>
    <col min="13066" max="13066" width="8.125" style="138" customWidth="1"/>
    <col min="13067" max="13067" width="7.75" style="138" customWidth="1"/>
    <col min="13068" max="13069" width="8.125" style="138" customWidth="1"/>
    <col min="13070" max="13070" width="7.75" style="138" customWidth="1"/>
    <col min="13071" max="13073" width="8.25" style="138" bestFit="1" customWidth="1"/>
    <col min="13074" max="13074" width="6.75" style="138" customWidth="1"/>
    <col min="13075" max="13077" width="8.25" style="138" bestFit="1" customWidth="1"/>
    <col min="13078" max="13078" width="6.875" style="138" customWidth="1"/>
    <col min="13079" max="13079" width="5.625" style="138" customWidth="1"/>
    <col min="13080" max="13080" width="6.375" style="138" customWidth="1"/>
    <col min="13081" max="13081" width="5.75" style="138" customWidth="1"/>
    <col min="13082" max="13082" width="9.125" style="138" customWidth="1"/>
    <col min="13083" max="13083" width="6" style="138" customWidth="1"/>
    <col min="13084" max="13094" width="6.625" style="138" customWidth="1"/>
    <col min="13095" max="13095" width="6.5" style="138" customWidth="1"/>
    <col min="13096" max="13096" width="5.25" style="138" customWidth="1"/>
    <col min="13097" max="13097" width="6.375" style="138" customWidth="1"/>
    <col min="13098" max="13098" width="10.125" style="138" customWidth="1"/>
    <col min="13099" max="13099" width="7.5" style="138" customWidth="1"/>
    <col min="13100" max="13100" width="6.125" style="138" customWidth="1"/>
    <col min="13101" max="13101" width="8.625" style="138" customWidth="1"/>
    <col min="13102" max="13102" width="5.75" style="138" customWidth="1"/>
    <col min="13103" max="13103" width="9.375" style="138" customWidth="1"/>
    <col min="13104" max="13104" width="6.125" style="138" customWidth="1"/>
    <col min="13105" max="13105" width="9.125" style="138" customWidth="1"/>
    <col min="13106" max="13106" width="5" style="138" customWidth="1"/>
    <col min="13107" max="13107" width="5.125" style="138" customWidth="1"/>
    <col min="13108" max="13108" width="3.5" style="138" customWidth="1"/>
    <col min="13109" max="13109" width="5.5" style="138" customWidth="1"/>
    <col min="13110" max="13110" width="16.375" style="138" bestFit="1" customWidth="1"/>
    <col min="13111" max="13111" width="9.625" style="138"/>
    <col min="13112" max="13112" width="5.875" style="138" customWidth="1"/>
    <col min="13113" max="13312" width="9.625" style="138"/>
    <col min="13313" max="13313" width="6.625" style="138" customWidth="1"/>
    <col min="13314" max="13314" width="7.875" style="138" customWidth="1"/>
    <col min="13315" max="13315" width="5.375" style="138" customWidth="1"/>
    <col min="13316" max="13316" width="5.75" style="138" customWidth="1"/>
    <col min="13317" max="13317" width="6.75" style="138" customWidth="1"/>
    <col min="13318" max="13318" width="7.5" style="138" customWidth="1"/>
    <col min="13319" max="13319" width="7.625" style="138" customWidth="1"/>
    <col min="13320" max="13320" width="7.875" style="138" customWidth="1"/>
    <col min="13321" max="13321" width="7.625" style="138" customWidth="1"/>
    <col min="13322" max="13322" width="8.125" style="138" customWidth="1"/>
    <col min="13323" max="13323" width="7.75" style="138" customWidth="1"/>
    <col min="13324" max="13325" width="8.125" style="138" customWidth="1"/>
    <col min="13326" max="13326" width="7.75" style="138" customWidth="1"/>
    <col min="13327" max="13329" width="8.25" style="138" bestFit="1" customWidth="1"/>
    <col min="13330" max="13330" width="6.75" style="138" customWidth="1"/>
    <col min="13331" max="13333" width="8.25" style="138" bestFit="1" customWidth="1"/>
    <col min="13334" max="13334" width="6.875" style="138" customWidth="1"/>
    <col min="13335" max="13335" width="5.625" style="138" customWidth="1"/>
    <col min="13336" max="13336" width="6.375" style="138" customWidth="1"/>
    <col min="13337" max="13337" width="5.75" style="138" customWidth="1"/>
    <col min="13338" max="13338" width="9.125" style="138" customWidth="1"/>
    <col min="13339" max="13339" width="6" style="138" customWidth="1"/>
    <col min="13340" max="13350" width="6.625" style="138" customWidth="1"/>
    <col min="13351" max="13351" width="6.5" style="138" customWidth="1"/>
    <col min="13352" max="13352" width="5.25" style="138" customWidth="1"/>
    <col min="13353" max="13353" width="6.375" style="138" customWidth="1"/>
    <col min="13354" max="13354" width="10.125" style="138" customWidth="1"/>
    <col min="13355" max="13355" width="7.5" style="138" customWidth="1"/>
    <col min="13356" max="13356" width="6.125" style="138" customWidth="1"/>
    <col min="13357" max="13357" width="8.625" style="138" customWidth="1"/>
    <col min="13358" max="13358" width="5.75" style="138" customWidth="1"/>
    <col min="13359" max="13359" width="9.375" style="138" customWidth="1"/>
    <col min="13360" max="13360" width="6.125" style="138" customWidth="1"/>
    <col min="13361" max="13361" width="9.125" style="138" customWidth="1"/>
    <col min="13362" max="13362" width="5" style="138" customWidth="1"/>
    <col min="13363" max="13363" width="5.125" style="138" customWidth="1"/>
    <col min="13364" max="13364" width="3.5" style="138" customWidth="1"/>
    <col min="13365" max="13365" width="5.5" style="138" customWidth="1"/>
    <col min="13366" max="13366" width="16.375" style="138" bestFit="1" customWidth="1"/>
    <col min="13367" max="13367" width="9.625" style="138"/>
    <col min="13368" max="13368" width="5.875" style="138" customWidth="1"/>
    <col min="13369" max="13568" width="9.625" style="138"/>
    <col min="13569" max="13569" width="6.625" style="138" customWidth="1"/>
    <col min="13570" max="13570" width="7.875" style="138" customWidth="1"/>
    <col min="13571" max="13571" width="5.375" style="138" customWidth="1"/>
    <col min="13572" max="13572" width="5.75" style="138" customWidth="1"/>
    <col min="13573" max="13573" width="6.75" style="138" customWidth="1"/>
    <col min="13574" max="13574" width="7.5" style="138" customWidth="1"/>
    <col min="13575" max="13575" width="7.625" style="138" customWidth="1"/>
    <col min="13576" max="13576" width="7.875" style="138" customWidth="1"/>
    <col min="13577" max="13577" width="7.625" style="138" customWidth="1"/>
    <col min="13578" max="13578" width="8.125" style="138" customWidth="1"/>
    <col min="13579" max="13579" width="7.75" style="138" customWidth="1"/>
    <col min="13580" max="13581" width="8.125" style="138" customWidth="1"/>
    <col min="13582" max="13582" width="7.75" style="138" customWidth="1"/>
    <col min="13583" max="13585" width="8.25" style="138" bestFit="1" customWidth="1"/>
    <col min="13586" max="13586" width="6.75" style="138" customWidth="1"/>
    <col min="13587" max="13589" width="8.25" style="138" bestFit="1" customWidth="1"/>
    <col min="13590" max="13590" width="6.875" style="138" customWidth="1"/>
    <col min="13591" max="13591" width="5.625" style="138" customWidth="1"/>
    <col min="13592" max="13592" width="6.375" style="138" customWidth="1"/>
    <col min="13593" max="13593" width="5.75" style="138" customWidth="1"/>
    <col min="13594" max="13594" width="9.125" style="138" customWidth="1"/>
    <col min="13595" max="13595" width="6" style="138" customWidth="1"/>
    <col min="13596" max="13606" width="6.625" style="138" customWidth="1"/>
    <col min="13607" max="13607" width="6.5" style="138" customWidth="1"/>
    <col min="13608" max="13608" width="5.25" style="138" customWidth="1"/>
    <col min="13609" max="13609" width="6.375" style="138" customWidth="1"/>
    <col min="13610" max="13610" width="10.125" style="138" customWidth="1"/>
    <col min="13611" max="13611" width="7.5" style="138" customWidth="1"/>
    <col min="13612" max="13612" width="6.125" style="138" customWidth="1"/>
    <col min="13613" max="13613" width="8.625" style="138" customWidth="1"/>
    <col min="13614" max="13614" width="5.75" style="138" customWidth="1"/>
    <col min="13615" max="13615" width="9.375" style="138" customWidth="1"/>
    <col min="13616" max="13616" width="6.125" style="138" customWidth="1"/>
    <col min="13617" max="13617" width="9.125" style="138" customWidth="1"/>
    <col min="13618" max="13618" width="5" style="138" customWidth="1"/>
    <col min="13619" max="13619" width="5.125" style="138" customWidth="1"/>
    <col min="13620" max="13620" width="3.5" style="138" customWidth="1"/>
    <col min="13621" max="13621" width="5.5" style="138" customWidth="1"/>
    <col min="13622" max="13622" width="16.375" style="138" bestFit="1" customWidth="1"/>
    <col min="13623" max="13623" width="9.625" style="138"/>
    <col min="13624" max="13624" width="5.875" style="138" customWidth="1"/>
    <col min="13625" max="13824" width="9.625" style="138"/>
    <col min="13825" max="13825" width="6.625" style="138" customWidth="1"/>
    <col min="13826" max="13826" width="7.875" style="138" customWidth="1"/>
    <col min="13827" max="13827" width="5.375" style="138" customWidth="1"/>
    <col min="13828" max="13828" width="5.75" style="138" customWidth="1"/>
    <col min="13829" max="13829" width="6.75" style="138" customWidth="1"/>
    <col min="13830" max="13830" width="7.5" style="138" customWidth="1"/>
    <col min="13831" max="13831" width="7.625" style="138" customWidth="1"/>
    <col min="13832" max="13832" width="7.875" style="138" customWidth="1"/>
    <col min="13833" max="13833" width="7.625" style="138" customWidth="1"/>
    <col min="13834" max="13834" width="8.125" style="138" customWidth="1"/>
    <col min="13835" max="13835" width="7.75" style="138" customWidth="1"/>
    <col min="13836" max="13837" width="8.125" style="138" customWidth="1"/>
    <col min="13838" max="13838" width="7.75" style="138" customWidth="1"/>
    <col min="13839" max="13841" width="8.25" style="138" bestFit="1" customWidth="1"/>
    <col min="13842" max="13842" width="6.75" style="138" customWidth="1"/>
    <col min="13843" max="13845" width="8.25" style="138" bestFit="1" customWidth="1"/>
    <col min="13846" max="13846" width="6.875" style="138" customWidth="1"/>
    <col min="13847" max="13847" width="5.625" style="138" customWidth="1"/>
    <col min="13848" max="13848" width="6.375" style="138" customWidth="1"/>
    <col min="13849" max="13849" width="5.75" style="138" customWidth="1"/>
    <col min="13850" max="13850" width="9.125" style="138" customWidth="1"/>
    <col min="13851" max="13851" width="6" style="138" customWidth="1"/>
    <col min="13852" max="13862" width="6.625" style="138" customWidth="1"/>
    <col min="13863" max="13863" width="6.5" style="138" customWidth="1"/>
    <col min="13864" max="13864" width="5.25" style="138" customWidth="1"/>
    <col min="13865" max="13865" width="6.375" style="138" customWidth="1"/>
    <col min="13866" max="13866" width="10.125" style="138" customWidth="1"/>
    <col min="13867" max="13867" width="7.5" style="138" customWidth="1"/>
    <col min="13868" max="13868" width="6.125" style="138" customWidth="1"/>
    <col min="13869" max="13869" width="8.625" style="138" customWidth="1"/>
    <col min="13870" max="13870" width="5.75" style="138" customWidth="1"/>
    <col min="13871" max="13871" width="9.375" style="138" customWidth="1"/>
    <col min="13872" max="13872" width="6.125" style="138" customWidth="1"/>
    <col min="13873" max="13873" width="9.125" style="138" customWidth="1"/>
    <col min="13874" max="13874" width="5" style="138" customWidth="1"/>
    <col min="13875" max="13875" width="5.125" style="138" customWidth="1"/>
    <col min="13876" max="13876" width="3.5" style="138" customWidth="1"/>
    <col min="13877" max="13877" width="5.5" style="138" customWidth="1"/>
    <col min="13878" max="13878" width="16.375" style="138" bestFit="1" customWidth="1"/>
    <col min="13879" max="13879" width="9.625" style="138"/>
    <col min="13880" max="13880" width="5.875" style="138" customWidth="1"/>
    <col min="13881" max="14080" width="9.625" style="138"/>
    <col min="14081" max="14081" width="6.625" style="138" customWidth="1"/>
    <col min="14082" max="14082" width="7.875" style="138" customWidth="1"/>
    <col min="14083" max="14083" width="5.375" style="138" customWidth="1"/>
    <col min="14084" max="14084" width="5.75" style="138" customWidth="1"/>
    <col min="14085" max="14085" width="6.75" style="138" customWidth="1"/>
    <col min="14086" max="14086" width="7.5" style="138" customWidth="1"/>
    <col min="14087" max="14087" width="7.625" style="138" customWidth="1"/>
    <col min="14088" max="14088" width="7.875" style="138" customWidth="1"/>
    <col min="14089" max="14089" width="7.625" style="138" customWidth="1"/>
    <col min="14090" max="14090" width="8.125" style="138" customWidth="1"/>
    <col min="14091" max="14091" width="7.75" style="138" customWidth="1"/>
    <col min="14092" max="14093" width="8.125" style="138" customWidth="1"/>
    <col min="14094" max="14094" width="7.75" style="138" customWidth="1"/>
    <col min="14095" max="14097" width="8.25" style="138" bestFit="1" customWidth="1"/>
    <col min="14098" max="14098" width="6.75" style="138" customWidth="1"/>
    <col min="14099" max="14101" width="8.25" style="138" bestFit="1" customWidth="1"/>
    <col min="14102" max="14102" width="6.875" style="138" customWidth="1"/>
    <col min="14103" max="14103" width="5.625" style="138" customWidth="1"/>
    <col min="14104" max="14104" width="6.375" style="138" customWidth="1"/>
    <col min="14105" max="14105" width="5.75" style="138" customWidth="1"/>
    <col min="14106" max="14106" width="9.125" style="138" customWidth="1"/>
    <col min="14107" max="14107" width="6" style="138" customWidth="1"/>
    <col min="14108" max="14118" width="6.625" style="138" customWidth="1"/>
    <col min="14119" max="14119" width="6.5" style="138" customWidth="1"/>
    <col min="14120" max="14120" width="5.25" style="138" customWidth="1"/>
    <col min="14121" max="14121" width="6.375" style="138" customWidth="1"/>
    <col min="14122" max="14122" width="10.125" style="138" customWidth="1"/>
    <col min="14123" max="14123" width="7.5" style="138" customWidth="1"/>
    <col min="14124" max="14124" width="6.125" style="138" customWidth="1"/>
    <col min="14125" max="14125" width="8.625" style="138" customWidth="1"/>
    <col min="14126" max="14126" width="5.75" style="138" customWidth="1"/>
    <col min="14127" max="14127" width="9.375" style="138" customWidth="1"/>
    <col min="14128" max="14128" width="6.125" style="138" customWidth="1"/>
    <col min="14129" max="14129" width="9.125" style="138" customWidth="1"/>
    <col min="14130" max="14130" width="5" style="138" customWidth="1"/>
    <col min="14131" max="14131" width="5.125" style="138" customWidth="1"/>
    <col min="14132" max="14132" width="3.5" style="138" customWidth="1"/>
    <col min="14133" max="14133" width="5.5" style="138" customWidth="1"/>
    <col min="14134" max="14134" width="16.375" style="138" bestFit="1" customWidth="1"/>
    <col min="14135" max="14135" width="9.625" style="138"/>
    <col min="14136" max="14136" width="5.875" style="138" customWidth="1"/>
    <col min="14137" max="14336" width="9.625" style="138"/>
    <col min="14337" max="14337" width="6.625" style="138" customWidth="1"/>
    <col min="14338" max="14338" width="7.875" style="138" customWidth="1"/>
    <col min="14339" max="14339" width="5.375" style="138" customWidth="1"/>
    <col min="14340" max="14340" width="5.75" style="138" customWidth="1"/>
    <col min="14341" max="14341" width="6.75" style="138" customWidth="1"/>
    <col min="14342" max="14342" width="7.5" style="138" customWidth="1"/>
    <col min="14343" max="14343" width="7.625" style="138" customWidth="1"/>
    <col min="14344" max="14344" width="7.875" style="138" customWidth="1"/>
    <col min="14345" max="14345" width="7.625" style="138" customWidth="1"/>
    <col min="14346" max="14346" width="8.125" style="138" customWidth="1"/>
    <col min="14347" max="14347" width="7.75" style="138" customWidth="1"/>
    <col min="14348" max="14349" width="8.125" style="138" customWidth="1"/>
    <col min="14350" max="14350" width="7.75" style="138" customWidth="1"/>
    <col min="14351" max="14353" width="8.25" style="138" bestFit="1" customWidth="1"/>
    <col min="14354" max="14354" width="6.75" style="138" customWidth="1"/>
    <col min="14355" max="14357" width="8.25" style="138" bestFit="1" customWidth="1"/>
    <col min="14358" max="14358" width="6.875" style="138" customWidth="1"/>
    <col min="14359" max="14359" width="5.625" style="138" customWidth="1"/>
    <col min="14360" max="14360" width="6.375" style="138" customWidth="1"/>
    <col min="14361" max="14361" width="5.75" style="138" customWidth="1"/>
    <col min="14362" max="14362" width="9.125" style="138" customWidth="1"/>
    <col min="14363" max="14363" width="6" style="138" customWidth="1"/>
    <col min="14364" max="14374" width="6.625" style="138" customWidth="1"/>
    <col min="14375" max="14375" width="6.5" style="138" customWidth="1"/>
    <col min="14376" max="14376" width="5.25" style="138" customWidth="1"/>
    <col min="14377" max="14377" width="6.375" style="138" customWidth="1"/>
    <col min="14378" max="14378" width="10.125" style="138" customWidth="1"/>
    <col min="14379" max="14379" width="7.5" style="138" customWidth="1"/>
    <col min="14380" max="14380" width="6.125" style="138" customWidth="1"/>
    <col min="14381" max="14381" width="8.625" style="138" customWidth="1"/>
    <col min="14382" max="14382" width="5.75" style="138" customWidth="1"/>
    <col min="14383" max="14383" width="9.375" style="138" customWidth="1"/>
    <col min="14384" max="14384" width="6.125" style="138" customWidth="1"/>
    <col min="14385" max="14385" width="9.125" style="138" customWidth="1"/>
    <col min="14386" max="14386" width="5" style="138" customWidth="1"/>
    <col min="14387" max="14387" width="5.125" style="138" customWidth="1"/>
    <col min="14388" max="14388" width="3.5" style="138" customWidth="1"/>
    <col min="14389" max="14389" width="5.5" style="138" customWidth="1"/>
    <col min="14390" max="14390" width="16.375" style="138" bestFit="1" customWidth="1"/>
    <col min="14391" max="14391" width="9.625" style="138"/>
    <col min="14392" max="14392" width="5.875" style="138" customWidth="1"/>
    <col min="14393" max="14592" width="9.625" style="138"/>
    <col min="14593" max="14593" width="6.625" style="138" customWidth="1"/>
    <col min="14594" max="14594" width="7.875" style="138" customWidth="1"/>
    <col min="14595" max="14595" width="5.375" style="138" customWidth="1"/>
    <col min="14596" max="14596" width="5.75" style="138" customWidth="1"/>
    <col min="14597" max="14597" width="6.75" style="138" customWidth="1"/>
    <col min="14598" max="14598" width="7.5" style="138" customWidth="1"/>
    <col min="14599" max="14599" width="7.625" style="138" customWidth="1"/>
    <col min="14600" max="14600" width="7.875" style="138" customWidth="1"/>
    <col min="14601" max="14601" width="7.625" style="138" customWidth="1"/>
    <col min="14602" max="14602" width="8.125" style="138" customWidth="1"/>
    <col min="14603" max="14603" width="7.75" style="138" customWidth="1"/>
    <col min="14604" max="14605" width="8.125" style="138" customWidth="1"/>
    <col min="14606" max="14606" width="7.75" style="138" customWidth="1"/>
    <col min="14607" max="14609" width="8.25" style="138" bestFit="1" customWidth="1"/>
    <col min="14610" max="14610" width="6.75" style="138" customWidth="1"/>
    <col min="14611" max="14613" width="8.25" style="138" bestFit="1" customWidth="1"/>
    <col min="14614" max="14614" width="6.875" style="138" customWidth="1"/>
    <col min="14615" max="14615" width="5.625" style="138" customWidth="1"/>
    <col min="14616" max="14616" width="6.375" style="138" customWidth="1"/>
    <col min="14617" max="14617" width="5.75" style="138" customWidth="1"/>
    <col min="14618" max="14618" width="9.125" style="138" customWidth="1"/>
    <col min="14619" max="14619" width="6" style="138" customWidth="1"/>
    <col min="14620" max="14630" width="6.625" style="138" customWidth="1"/>
    <col min="14631" max="14631" width="6.5" style="138" customWidth="1"/>
    <col min="14632" max="14632" width="5.25" style="138" customWidth="1"/>
    <col min="14633" max="14633" width="6.375" style="138" customWidth="1"/>
    <col min="14634" max="14634" width="10.125" style="138" customWidth="1"/>
    <col min="14635" max="14635" width="7.5" style="138" customWidth="1"/>
    <col min="14636" max="14636" width="6.125" style="138" customWidth="1"/>
    <col min="14637" max="14637" width="8.625" style="138" customWidth="1"/>
    <col min="14638" max="14638" width="5.75" style="138" customWidth="1"/>
    <col min="14639" max="14639" width="9.375" style="138" customWidth="1"/>
    <col min="14640" max="14640" width="6.125" style="138" customWidth="1"/>
    <col min="14641" max="14641" width="9.125" style="138" customWidth="1"/>
    <col min="14642" max="14642" width="5" style="138" customWidth="1"/>
    <col min="14643" max="14643" width="5.125" style="138" customWidth="1"/>
    <col min="14644" max="14644" width="3.5" style="138" customWidth="1"/>
    <col min="14645" max="14645" width="5.5" style="138" customWidth="1"/>
    <col min="14646" max="14646" width="16.375" style="138" bestFit="1" customWidth="1"/>
    <col min="14647" max="14647" width="9.625" style="138"/>
    <col min="14648" max="14648" width="5.875" style="138" customWidth="1"/>
    <col min="14649" max="14848" width="9.625" style="138"/>
    <col min="14849" max="14849" width="6.625" style="138" customWidth="1"/>
    <col min="14850" max="14850" width="7.875" style="138" customWidth="1"/>
    <col min="14851" max="14851" width="5.375" style="138" customWidth="1"/>
    <col min="14852" max="14852" width="5.75" style="138" customWidth="1"/>
    <col min="14853" max="14853" width="6.75" style="138" customWidth="1"/>
    <col min="14854" max="14854" width="7.5" style="138" customWidth="1"/>
    <col min="14855" max="14855" width="7.625" style="138" customWidth="1"/>
    <col min="14856" max="14856" width="7.875" style="138" customWidth="1"/>
    <col min="14857" max="14857" width="7.625" style="138" customWidth="1"/>
    <col min="14858" max="14858" width="8.125" style="138" customWidth="1"/>
    <col min="14859" max="14859" width="7.75" style="138" customWidth="1"/>
    <col min="14860" max="14861" width="8.125" style="138" customWidth="1"/>
    <col min="14862" max="14862" width="7.75" style="138" customWidth="1"/>
    <col min="14863" max="14865" width="8.25" style="138" bestFit="1" customWidth="1"/>
    <col min="14866" max="14866" width="6.75" style="138" customWidth="1"/>
    <col min="14867" max="14869" width="8.25" style="138" bestFit="1" customWidth="1"/>
    <col min="14870" max="14870" width="6.875" style="138" customWidth="1"/>
    <col min="14871" max="14871" width="5.625" style="138" customWidth="1"/>
    <col min="14872" max="14872" width="6.375" style="138" customWidth="1"/>
    <col min="14873" max="14873" width="5.75" style="138" customWidth="1"/>
    <col min="14874" max="14874" width="9.125" style="138" customWidth="1"/>
    <col min="14875" max="14875" width="6" style="138" customWidth="1"/>
    <col min="14876" max="14886" width="6.625" style="138" customWidth="1"/>
    <col min="14887" max="14887" width="6.5" style="138" customWidth="1"/>
    <col min="14888" max="14888" width="5.25" style="138" customWidth="1"/>
    <col min="14889" max="14889" width="6.375" style="138" customWidth="1"/>
    <col min="14890" max="14890" width="10.125" style="138" customWidth="1"/>
    <col min="14891" max="14891" width="7.5" style="138" customWidth="1"/>
    <col min="14892" max="14892" width="6.125" style="138" customWidth="1"/>
    <col min="14893" max="14893" width="8.625" style="138" customWidth="1"/>
    <col min="14894" max="14894" width="5.75" style="138" customWidth="1"/>
    <col min="14895" max="14895" width="9.375" style="138" customWidth="1"/>
    <col min="14896" max="14896" width="6.125" style="138" customWidth="1"/>
    <col min="14897" max="14897" width="9.125" style="138" customWidth="1"/>
    <col min="14898" max="14898" width="5" style="138" customWidth="1"/>
    <col min="14899" max="14899" width="5.125" style="138" customWidth="1"/>
    <col min="14900" max="14900" width="3.5" style="138" customWidth="1"/>
    <col min="14901" max="14901" width="5.5" style="138" customWidth="1"/>
    <col min="14902" max="14902" width="16.375" style="138" bestFit="1" customWidth="1"/>
    <col min="14903" max="14903" width="9.625" style="138"/>
    <col min="14904" max="14904" width="5.875" style="138" customWidth="1"/>
    <col min="14905" max="15104" width="9.625" style="138"/>
    <col min="15105" max="15105" width="6.625" style="138" customWidth="1"/>
    <col min="15106" max="15106" width="7.875" style="138" customWidth="1"/>
    <col min="15107" max="15107" width="5.375" style="138" customWidth="1"/>
    <col min="15108" max="15108" width="5.75" style="138" customWidth="1"/>
    <col min="15109" max="15109" width="6.75" style="138" customWidth="1"/>
    <col min="15110" max="15110" width="7.5" style="138" customWidth="1"/>
    <col min="15111" max="15111" width="7.625" style="138" customWidth="1"/>
    <col min="15112" max="15112" width="7.875" style="138" customWidth="1"/>
    <col min="15113" max="15113" width="7.625" style="138" customWidth="1"/>
    <col min="15114" max="15114" width="8.125" style="138" customWidth="1"/>
    <col min="15115" max="15115" width="7.75" style="138" customWidth="1"/>
    <col min="15116" max="15117" width="8.125" style="138" customWidth="1"/>
    <col min="15118" max="15118" width="7.75" style="138" customWidth="1"/>
    <col min="15119" max="15121" width="8.25" style="138" bestFit="1" customWidth="1"/>
    <col min="15122" max="15122" width="6.75" style="138" customWidth="1"/>
    <col min="15123" max="15125" width="8.25" style="138" bestFit="1" customWidth="1"/>
    <col min="15126" max="15126" width="6.875" style="138" customWidth="1"/>
    <col min="15127" max="15127" width="5.625" style="138" customWidth="1"/>
    <col min="15128" max="15128" width="6.375" style="138" customWidth="1"/>
    <col min="15129" max="15129" width="5.75" style="138" customWidth="1"/>
    <col min="15130" max="15130" width="9.125" style="138" customWidth="1"/>
    <col min="15131" max="15131" width="6" style="138" customWidth="1"/>
    <col min="15132" max="15142" width="6.625" style="138" customWidth="1"/>
    <col min="15143" max="15143" width="6.5" style="138" customWidth="1"/>
    <col min="15144" max="15144" width="5.25" style="138" customWidth="1"/>
    <col min="15145" max="15145" width="6.375" style="138" customWidth="1"/>
    <col min="15146" max="15146" width="10.125" style="138" customWidth="1"/>
    <col min="15147" max="15147" width="7.5" style="138" customWidth="1"/>
    <col min="15148" max="15148" width="6.125" style="138" customWidth="1"/>
    <col min="15149" max="15149" width="8.625" style="138" customWidth="1"/>
    <col min="15150" max="15150" width="5.75" style="138" customWidth="1"/>
    <col min="15151" max="15151" width="9.375" style="138" customWidth="1"/>
    <col min="15152" max="15152" width="6.125" style="138" customWidth="1"/>
    <col min="15153" max="15153" width="9.125" style="138" customWidth="1"/>
    <col min="15154" max="15154" width="5" style="138" customWidth="1"/>
    <col min="15155" max="15155" width="5.125" style="138" customWidth="1"/>
    <col min="15156" max="15156" width="3.5" style="138" customWidth="1"/>
    <col min="15157" max="15157" width="5.5" style="138" customWidth="1"/>
    <col min="15158" max="15158" width="16.375" style="138" bestFit="1" customWidth="1"/>
    <col min="15159" max="15159" width="9.625" style="138"/>
    <col min="15160" max="15160" width="5.875" style="138" customWidth="1"/>
    <col min="15161" max="15360" width="9.625" style="138"/>
    <col min="15361" max="15361" width="6.625" style="138" customWidth="1"/>
    <col min="15362" max="15362" width="7.875" style="138" customWidth="1"/>
    <col min="15363" max="15363" width="5.375" style="138" customWidth="1"/>
    <col min="15364" max="15364" width="5.75" style="138" customWidth="1"/>
    <col min="15365" max="15365" width="6.75" style="138" customWidth="1"/>
    <col min="15366" max="15366" width="7.5" style="138" customWidth="1"/>
    <col min="15367" max="15367" width="7.625" style="138" customWidth="1"/>
    <col min="15368" max="15368" width="7.875" style="138" customWidth="1"/>
    <col min="15369" max="15369" width="7.625" style="138" customWidth="1"/>
    <col min="15370" max="15370" width="8.125" style="138" customWidth="1"/>
    <col min="15371" max="15371" width="7.75" style="138" customWidth="1"/>
    <col min="15372" max="15373" width="8.125" style="138" customWidth="1"/>
    <col min="15374" max="15374" width="7.75" style="138" customWidth="1"/>
    <col min="15375" max="15377" width="8.25" style="138" bestFit="1" customWidth="1"/>
    <col min="15378" max="15378" width="6.75" style="138" customWidth="1"/>
    <col min="15379" max="15381" width="8.25" style="138" bestFit="1" customWidth="1"/>
    <col min="15382" max="15382" width="6.875" style="138" customWidth="1"/>
    <col min="15383" max="15383" width="5.625" style="138" customWidth="1"/>
    <col min="15384" max="15384" width="6.375" style="138" customWidth="1"/>
    <col min="15385" max="15385" width="5.75" style="138" customWidth="1"/>
    <col min="15386" max="15386" width="9.125" style="138" customWidth="1"/>
    <col min="15387" max="15387" width="6" style="138" customWidth="1"/>
    <col min="15388" max="15398" width="6.625" style="138" customWidth="1"/>
    <col min="15399" max="15399" width="6.5" style="138" customWidth="1"/>
    <col min="15400" max="15400" width="5.25" style="138" customWidth="1"/>
    <col min="15401" max="15401" width="6.375" style="138" customWidth="1"/>
    <col min="15402" max="15402" width="10.125" style="138" customWidth="1"/>
    <col min="15403" max="15403" width="7.5" style="138" customWidth="1"/>
    <col min="15404" max="15404" width="6.125" style="138" customWidth="1"/>
    <col min="15405" max="15405" width="8.625" style="138" customWidth="1"/>
    <col min="15406" max="15406" width="5.75" style="138" customWidth="1"/>
    <col min="15407" max="15407" width="9.375" style="138" customWidth="1"/>
    <col min="15408" max="15408" width="6.125" style="138" customWidth="1"/>
    <col min="15409" max="15409" width="9.125" style="138" customWidth="1"/>
    <col min="15410" max="15410" width="5" style="138" customWidth="1"/>
    <col min="15411" max="15411" width="5.125" style="138" customWidth="1"/>
    <col min="15412" max="15412" width="3.5" style="138" customWidth="1"/>
    <col min="15413" max="15413" width="5.5" style="138" customWidth="1"/>
    <col min="15414" max="15414" width="16.375" style="138" bestFit="1" customWidth="1"/>
    <col min="15415" max="15415" width="9.625" style="138"/>
    <col min="15416" max="15416" width="5.875" style="138" customWidth="1"/>
    <col min="15417" max="15616" width="9.625" style="138"/>
    <col min="15617" max="15617" width="6.625" style="138" customWidth="1"/>
    <col min="15618" max="15618" width="7.875" style="138" customWidth="1"/>
    <col min="15619" max="15619" width="5.375" style="138" customWidth="1"/>
    <col min="15620" max="15620" width="5.75" style="138" customWidth="1"/>
    <col min="15621" max="15621" width="6.75" style="138" customWidth="1"/>
    <col min="15622" max="15622" width="7.5" style="138" customWidth="1"/>
    <col min="15623" max="15623" width="7.625" style="138" customWidth="1"/>
    <col min="15624" max="15624" width="7.875" style="138" customWidth="1"/>
    <col min="15625" max="15625" width="7.625" style="138" customWidth="1"/>
    <col min="15626" max="15626" width="8.125" style="138" customWidth="1"/>
    <col min="15627" max="15627" width="7.75" style="138" customWidth="1"/>
    <col min="15628" max="15629" width="8.125" style="138" customWidth="1"/>
    <col min="15630" max="15630" width="7.75" style="138" customWidth="1"/>
    <col min="15631" max="15633" width="8.25" style="138" bestFit="1" customWidth="1"/>
    <col min="15634" max="15634" width="6.75" style="138" customWidth="1"/>
    <col min="15635" max="15637" width="8.25" style="138" bestFit="1" customWidth="1"/>
    <col min="15638" max="15638" width="6.875" style="138" customWidth="1"/>
    <col min="15639" max="15639" width="5.625" style="138" customWidth="1"/>
    <col min="15640" max="15640" width="6.375" style="138" customWidth="1"/>
    <col min="15641" max="15641" width="5.75" style="138" customWidth="1"/>
    <col min="15642" max="15642" width="9.125" style="138" customWidth="1"/>
    <col min="15643" max="15643" width="6" style="138" customWidth="1"/>
    <col min="15644" max="15654" width="6.625" style="138" customWidth="1"/>
    <col min="15655" max="15655" width="6.5" style="138" customWidth="1"/>
    <col min="15656" max="15656" width="5.25" style="138" customWidth="1"/>
    <col min="15657" max="15657" width="6.375" style="138" customWidth="1"/>
    <col min="15658" max="15658" width="10.125" style="138" customWidth="1"/>
    <col min="15659" max="15659" width="7.5" style="138" customWidth="1"/>
    <col min="15660" max="15660" width="6.125" style="138" customWidth="1"/>
    <col min="15661" max="15661" width="8.625" style="138" customWidth="1"/>
    <col min="15662" max="15662" width="5.75" style="138" customWidth="1"/>
    <col min="15663" max="15663" width="9.375" style="138" customWidth="1"/>
    <col min="15664" max="15664" width="6.125" style="138" customWidth="1"/>
    <col min="15665" max="15665" width="9.125" style="138" customWidth="1"/>
    <col min="15666" max="15666" width="5" style="138" customWidth="1"/>
    <col min="15667" max="15667" width="5.125" style="138" customWidth="1"/>
    <col min="15668" max="15668" width="3.5" style="138" customWidth="1"/>
    <col min="15669" max="15669" width="5.5" style="138" customWidth="1"/>
    <col min="15670" max="15670" width="16.375" style="138" bestFit="1" customWidth="1"/>
    <col min="15671" max="15671" width="9.625" style="138"/>
    <col min="15672" max="15672" width="5.875" style="138" customWidth="1"/>
    <col min="15673" max="15872" width="9.625" style="138"/>
    <col min="15873" max="15873" width="6.625" style="138" customWidth="1"/>
    <col min="15874" max="15874" width="7.875" style="138" customWidth="1"/>
    <col min="15875" max="15875" width="5.375" style="138" customWidth="1"/>
    <col min="15876" max="15876" width="5.75" style="138" customWidth="1"/>
    <col min="15877" max="15877" width="6.75" style="138" customWidth="1"/>
    <col min="15878" max="15878" width="7.5" style="138" customWidth="1"/>
    <col min="15879" max="15879" width="7.625" style="138" customWidth="1"/>
    <col min="15880" max="15880" width="7.875" style="138" customWidth="1"/>
    <col min="15881" max="15881" width="7.625" style="138" customWidth="1"/>
    <col min="15882" max="15882" width="8.125" style="138" customWidth="1"/>
    <col min="15883" max="15883" width="7.75" style="138" customWidth="1"/>
    <col min="15884" max="15885" width="8.125" style="138" customWidth="1"/>
    <col min="15886" max="15886" width="7.75" style="138" customWidth="1"/>
    <col min="15887" max="15889" width="8.25" style="138" bestFit="1" customWidth="1"/>
    <col min="15890" max="15890" width="6.75" style="138" customWidth="1"/>
    <col min="15891" max="15893" width="8.25" style="138" bestFit="1" customWidth="1"/>
    <col min="15894" max="15894" width="6.875" style="138" customWidth="1"/>
    <col min="15895" max="15895" width="5.625" style="138" customWidth="1"/>
    <col min="15896" max="15896" width="6.375" style="138" customWidth="1"/>
    <col min="15897" max="15897" width="5.75" style="138" customWidth="1"/>
    <col min="15898" max="15898" width="9.125" style="138" customWidth="1"/>
    <col min="15899" max="15899" width="6" style="138" customWidth="1"/>
    <col min="15900" max="15910" width="6.625" style="138" customWidth="1"/>
    <col min="15911" max="15911" width="6.5" style="138" customWidth="1"/>
    <col min="15912" max="15912" width="5.25" style="138" customWidth="1"/>
    <col min="15913" max="15913" width="6.375" style="138" customWidth="1"/>
    <col min="15914" max="15914" width="10.125" style="138" customWidth="1"/>
    <col min="15915" max="15915" width="7.5" style="138" customWidth="1"/>
    <col min="15916" max="15916" width="6.125" style="138" customWidth="1"/>
    <col min="15917" max="15917" width="8.625" style="138" customWidth="1"/>
    <col min="15918" max="15918" width="5.75" style="138" customWidth="1"/>
    <col min="15919" max="15919" width="9.375" style="138" customWidth="1"/>
    <col min="15920" max="15920" width="6.125" style="138" customWidth="1"/>
    <col min="15921" max="15921" width="9.125" style="138" customWidth="1"/>
    <col min="15922" max="15922" width="5" style="138" customWidth="1"/>
    <col min="15923" max="15923" width="5.125" style="138" customWidth="1"/>
    <col min="15924" max="15924" width="3.5" style="138" customWidth="1"/>
    <col min="15925" max="15925" width="5.5" style="138" customWidth="1"/>
    <col min="15926" max="15926" width="16.375" style="138" bestFit="1" customWidth="1"/>
    <col min="15927" max="15927" width="9.625" style="138"/>
    <col min="15928" max="15928" width="5.875" style="138" customWidth="1"/>
    <col min="15929" max="16128" width="9.625" style="138"/>
    <col min="16129" max="16129" width="6.625" style="138" customWidth="1"/>
    <col min="16130" max="16130" width="7.875" style="138" customWidth="1"/>
    <col min="16131" max="16131" width="5.375" style="138" customWidth="1"/>
    <col min="16132" max="16132" width="5.75" style="138" customWidth="1"/>
    <col min="16133" max="16133" width="6.75" style="138" customWidth="1"/>
    <col min="16134" max="16134" width="7.5" style="138" customWidth="1"/>
    <col min="16135" max="16135" width="7.625" style="138" customWidth="1"/>
    <col min="16136" max="16136" width="7.875" style="138" customWidth="1"/>
    <col min="16137" max="16137" width="7.625" style="138" customWidth="1"/>
    <col min="16138" max="16138" width="8.125" style="138" customWidth="1"/>
    <col min="16139" max="16139" width="7.75" style="138" customWidth="1"/>
    <col min="16140" max="16141" width="8.125" style="138" customWidth="1"/>
    <col min="16142" max="16142" width="7.75" style="138" customWidth="1"/>
    <col min="16143" max="16145" width="8.25" style="138" bestFit="1" customWidth="1"/>
    <col min="16146" max="16146" width="6.75" style="138" customWidth="1"/>
    <col min="16147" max="16149" width="8.25" style="138" bestFit="1" customWidth="1"/>
    <col min="16150" max="16150" width="6.875" style="138" customWidth="1"/>
    <col min="16151" max="16151" width="5.625" style="138" customWidth="1"/>
    <col min="16152" max="16152" width="6.375" style="138" customWidth="1"/>
    <col min="16153" max="16153" width="5.75" style="138" customWidth="1"/>
    <col min="16154" max="16154" width="9.125" style="138" customWidth="1"/>
    <col min="16155" max="16155" width="6" style="138" customWidth="1"/>
    <col min="16156" max="16166" width="6.625" style="138" customWidth="1"/>
    <col min="16167" max="16167" width="6.5" style="138" customWidth="1"/>
    <col min="16168" max="16168" width="5.25" style="138" customWidth="1"/>
    <col min="16169" max="16169" width="6.375" style="138" customWidth="1"/>
    <col min="16170" max="16170" width="10.125" style="138" customWidth="1"/>
    <col min="16171" max="16171" width="7.5" style="138" customWidth="1"/>
    <col min="16172" max="16172" width="6.125" style="138" customWidth="1"/>
    <col min="16173" max="16173" width="8.625" style="138" customWidth="1"/>
    <col min="16174" max="16174" width="5.75" style="138" customWidth="1"/>
    <col min="16175" max="16175" width="9.375" style="138" customWidth="1"/>
    <col min="16176" max="16176" width="6.125" style="138" customWidth="1"/>
    <col min="16177" max="16177" width="9.125" style="138" customWidth="1"/>
    <col min="16178" max="16178" width="5" style="138" customWidth="1"/>
    <col min="16179" max="16179" width="5.125" style="138" customWidth="1"/>
    <col min="16180" max="16180" width="3.5" style="138" customWidth="1"/>
    <col min="16181" max="16181" width="5.5" style="138" customWidth="1"/>
    <col min="16182" max="16182" width="16.375" style="138" bestFit="1" customWidth="1"/>
    <col min="16183" max="16183" width="9.625" style="138"/>
    <col min="16184" max="16184" width="5.875" style="138" customWidth="1"/>
    <col min="16185" max="16384" width="9.625" style="138"/>
  </cols>
  <sheetData>
    <row r="1" spans="1:56" x14ac:dyDescent="0.2">
      <c r="A1" s="306" t="s">
        <v>117</v>
      </c>
      <c r="B1" s="306"/>
      <c r="C1" s="306"/>
      <c r="D1" s="306"/>
      <c r="E1" s="306"/>
      <c r="F1" s="306"/>
      <c r="G1" s="306"/>
      <c r="H1" s="306"/>
      <c r="I1" s="306"/>
      <c r="J1" s="306"/>
      <c r="K1" s="306"/>
      <c r="L1" s="306"/>
      <c r="M1" s="306"/>
      <c r="N1" s="306"/>
      <c r="O1" s="306"/>
      <c r="P1" s="306"/>
      <c r="Q1" s="306"/>
      <c r="R1" s="306"/>
      <c r="S1" s="306"/>
      <c r="T1" s="306"/>
      <c r="U1" s="306"/>
      <c r="V1" s="306"/>
      <c r="W1" s="306"/>
      <c r="X1" s="306"/>
      <c r="Y1" s="306"/>
      <c r="Z1" s="306"/>
      <c r="AA1" s="306"/>
      <c r="AB1" s="306"/>
      <c r="AC1" s="306"/>
      <c r="AD1" s="306"/>
      <c r="AE1" s="306"/>
      <c r="AF1" s="306"/>
      <c r="AG1" s="306"/>
      <c r="AH1" s="306"/>
      <c r="AI1" s="306"/>
      <c r="AJ1" s="306"/>
      <c r="AK1" s="306"/>
      <c r="AL1" s="306"/>
      <c r="AM1" s="306"/>
      <c r="AN1" s="306"/>
      <c r="AO1" s="306"/>
      <c r="AP1" s="306"/>
      <c r="AQ1" s="306"/>
      <c r="AR1" s="306"/>
      <c r="AS1" s="306"/>
      <c r="AT1" s="306"/>
      <c r="AU1" s="306"/>
      <c r="AV1" s="306"/>
      <c r="AW1" s="306"/>
      <c r="AX1" s="306"/>
      <c r="AY1" s="306"/>
      <c r="AZ1" s="306"/>
      <c r="BA1" s="306"/>
    </row>
    <row r="2" spans="1:56" x14ac:dyDescent="0.2">
      <c r="A2" s="306" t="s">
        <v>1</v>
      </c>
      <c r="B2" s="306"/>
      <c r="C2" s="306"/>
      <c r="D2" s="306"/>
      <c r="E2" s="306"/>
      <c r="F2" s="306"/>
      <c r="G2" s="306"/>
      <c r="H2" s="306"/>
      <c r="I2" s="306"/>
      <c r="J2" s="306"/>
      <c r="K2" s="306"/>
      <c r="L2" s="306"/>
      <c r="M2" s="306"/>
      <c r="N2" s="306"/>
      <c r="O2" s="306"/>
      <c r="P2" s="306"/>
      <c r="Q2" s="306"/>
      <c r="R2" s="306"/>
      <c r="S2" s="306"/>
      <c r="T2" s="306"/>
      <c r="U2" s="306"/>
      <c r="V2" s="306"/>
      <c r="W2" s="306"/>
      <c r="X2" s="306"/>
      <c r="Y2" s="306"/>
      <c r="Z2" s="306"/>
      <c r="AA2" s="306"/>
      <c r="AB2" s="306"/>
      <c r="AC2" s="306"/>
      <c r="AD2" s="306"/>
      <c r="AE2" s="306"/>
      <c r="AF2" s="306"/>
      <c r="AG2" s="306"/>
      <c r="AH2" s="306"/>
      <c r="AI2" s="306"/>
      <c r="AJ2" s="306"/>
      <c r="AK2" s="306"/>
      <c r="AL2" s="306"/>
      <c r="AM2" s="306"/>
      <c r="AN2" s="306"/>
      <c r="AO2" s="306"/>
      <c r="AP2" s="306"/>
      <c r="AQ2" s="306"/>
      <c r="AR2" s="306"/>
      <c r="AS2" s="306"/>
      <c r="AT2" s="306"/>
      <c r="AU2" s="306"/>
      <c r="AV2" s="306"/>
      <c r="AW2" s="306"/>
      <c r="AX2" s="306"/>
      <c r="AY2" s="306"/>
      <c r="AZ2" s="306"/>
      <c r="BA2" s="306"/>
    </row>
    <row r="3" spans="1:56" x14ac:dyDescent="0.2">
      <c r="A3" s="306" t="s">
        <v>2</v>
      </c>
      <c r="B3" s="306"/>
      <c r="C3" s="306"/>
      <c r="D3" s="306"/>
      <c r="E3" s="306"/>
      <c r="F3" s="306"/>
      <c r="G3" s="306"/>
      <c r="H3" s="306"/>
      <c r="I3" s="306"/>
      <c r="J3" s="306"/>
      <c r="K3" s="306"/>
      <c r="L3" s="306"/>
      <c r="M3" s="306"/>
      <c r="N3" s="306"/>
      <c r="O3" s="306"/>
      <c r="P3" s="306"/>
      <c r="Q3" s="306"/>
      <c r="R3" s="306"/>
      <c r="S3" s="306"/>
      <c r="T3" s="306"/>
      <c r="U3" s="306"/>
      <c r="V3" s="306"/>
      <c r="W3" s="306"/>
      <c r="X3" s="306"/>
      <c r="Y3" s="306"/>
      <c r="Z3" s="306"/>
      <c r="AA3" s="306"/>
      <c r="AB3" s="306"/>
      <c r="AC3" s="306"/>
      <c r="AD3" s="306"/>
      <c r="AE3" s="306"/>
      <c r="AF3" s="306"/>
      <c r="AG3" s="306"/>
      <c r="AH3" s="306"/>
      <c r="AI3" s="306"/>
      <c r="AJ3" s="306"/>
      <c r="AK3" s="306"/>
      <c r="AL3" s="306"/>
      <c r="AM3" s="306"/>
      <c r="AN3" s="306"/>
      <c r="AO3" s="306"/>
      <c r="AP3" s="306"/>
      <c r="AQ3" s="306"/>
      <c r="AR3" s="306"/>
      <c r="AS3" s="306"/>
      <c r="AT3" s="306"/>
      <c r="AU3" s="306"/>
      <c r="AV3" s="306"/>
      <c r="AW3" s="306"/>
      <c r="AX3" s="306"/>
      <c r="AY3" s="306"/>
      <c r="AZ3" s="306"/>
      <c r="BA3" s="306"/>
    </row>
    <row r="4" spans="1:56" x14ac:dyDescent="0.2">
      <c r="A4" s="307" t="s">
        <v>3</v>
      </c>
      <c r="B4" s="307"/>
      <c r="C4" s="307"/>
      <c r="D4" s="307"/>
      <c r="E4" s="307"/>
      <c r="F4" s="307"/>
      <c r="G4" s="307"/>
      <c r="H4" s="307"/>
      <c r="I4" s="307"/>
      <c r="J4" s="307"/>
      <c r="K4" s="307"/>
      <c r="L4" s="307"/>
      <c r="M4" s="307"/>
      <c r="N4" s="307"/>
      <c r="O4" s="307"/>
      <c r="P4" s="307"/>
      <c r="Q4" s="307"/>
      <c r="R4" s="307"/>
      <c r="S4" s="307"/>
      <c r="T4" s="307"/>
      <c r="U4" s="307"/>
      <c r="V4" s="307"/>
      <c r="W4" s="307"/>
      <c r="X4" s="307"/>
      <c r="Y4" s="307"/>
      <c r="Z4" s="307"/>
      <c r="AA4" s="307"/>
      <c r="AB4" s="307"/>
      <c r="AC4" s="307"/>
      <c r="AD4" s="307"/>
      <c r="AE4" s="307"/>
      <c r="AF4" s="307"/>
      <c r="AG4" s="307"/>
      <c r="AH4" s="307"/>
      <c r="AI4" s="307"/>
      <c r="AJ4" s="307"/>
      <c r="AK4" s="307"/>
      <c r="AL4" s="307"/>
      <c r="AM4" s="307"/>
      <c r="AN4" s="307"/>
      <c r="AO4" s="307"/>
      <c r="AP4" s="307"/>
      <c r="AQ4" s="307"/>
      <c r="AR4" s="307"/>
      <c r="AS4" s="307"/>
      <c r="AT4" s="307"/>
      <c r="AU4" s="307"/>
      <c r="AV4" s="307"/>
      <c r="AW4" s="307"/>
      <c r="AX4" s="307"/>
      <c r="AY4" s="307"/>
      <c r="AZ4" s="307"/>
      <c r="BA4" s="307"/>
    </row>
    <row r="5" spans="1:56" x14ac:dyDescent="0.2">
      <c r="A5" s="22" t="s">
        <v>117</v>
      </c>
      <c r="B5" s="23">
        <v>2010</v>
      </c>
      <c r="C5" s="24"/>
      <c r="D5" s="308" t="s">
        <v>118</v>
      </c>
      <c r="E5" s="309"/>
      <c r="F5" s="309"/>
      <c r="G5" s="309"/>
      <c r="H5" s="309"/>
      <c r="I5" s="310"/>
      <c r="J5" s="24"/>
      <c r="K5" s="24"/>
      <c r="L5" s="24"/>
      <c r="M5" s="24"/>
      <c r="N5" s="24"/>
      <c r="O5" s="24"/>
      <c r="P5" s="24"/>
      <c r="Q5" s="24"/>
      <c r="R5" s="24"/>
      <c r="S5" s="24"/>
      <c r="T5" s="24"/>
      <c r="U5" s="24"/>
      <c r="V5" s="25"/>
      <c r="W5" s="25"/>
      <c r="X5" s="25"/>
      <c r="Y5" s="25"/>
      <c r="Z5" s="26"/>
      <c r="AA5" s="25"/>
      <c r="AB5" s="25"/>
      <c r="AC5" s="311" t="s">
        <v>49</v>
      </c>
      <c r="AD5" s="311"/>
      <c r="AE5" s="311"/>
      <c r="AF5" s="311"/>
      <c r="AG5" s="311"/>
      <c r="AH5" s="311"/>
      <c r="AI5" s="311"/>
      <c r="AJ5" s="311"/>
      <c r="AK5" s="311"/>
      <c r="AL5" s="311"/>
      <c r="AM5" s="171"/>
      <c r="AN5" s="171"/>
      <c r="AO5" s="171"/>
      <c r="AP5" s="102"/>
      <c r="AQ5" s="172"/>
      <c r="AR5" s="173"/>
      <c r="AS5" s="102"/>
      <c r="AT5" s="101" t="s">
        <v>72</v>
      </c>
      <c r="AU5" s="101"/>
      <c r="AV5" s="101"/>
      <c r="AW5" s="101"/>
      <c r="AX5" s="90"/>
      <c r="AY5" s="91"/>
      <c r="AZ5" s="92"/>
      <c r="BA5" s="92"/>
      <c r="BB5" s="101" t="s">
        <v>38</v>
      </c>
      <c r="BC5" s="101"/>
      <c r="BD5" s="102"/>
    </row>
    <row r="6" spans="1:56" x14ac:dyDescent="0.2">
      <c r="A6" s="25"/>
      <c r="B6" s="27" t="s">
        <v>4</v>
      </c>
      <c r="C6" s="27"/>
      <c r="D6" s="27"/>
      <c r="E6" s="27"/>
      <c r="F6" s="27"/>
      <c r="G6" s="27"/>
      <c r="H6" s="27" t="s">
        <v>5</v>
      </c>
      <c r="I6" s="27"/>
      <c r="J6" s="27"/>
      <c r="K6" s="28"/>
      <c r="L6" s="27" t="s">
        <v>6</v>
      </c>
      <c r="M6" s="27"/>
      <c r="N6" s="27"/>
      <c r="O6" s="27" t="s">
        <v>7</v>
      </c>
      <c r="P6" s="27"/>
      <c r="Q6" s="27"/>
      <c r="R6" s="27"/>
      <c r="S6" s="27" t="s">
        <v>8</v>
      </c>
      <c r="T6" s="27"/>
      <c r="U6" s="27"/>
      <c r="V6" s="27"/>
      <c r="W6" s="25"/>
      <c r="X6" s="25"/>
      <c r="Y6" s="25"/>
      <c r="Z6" s="25"/>
      <c r="AA6" s="25"/>
      <c r="AB6" s="25"/>
      <c r="AC6" s="312" t="s">
        <v>58</v>
      </c>
      <c r="AD6" s="312"/>
      <c r="AE6" s="312"/>
      <c r="AF6" s="312"/>
      <c r="AG6" s="313"/>
      <c r="AH6" s="312"/>
      <c r="AI6" s="312"/>
      <c r="AJ6" s="312"/>
      <c r="AK6" s="312"/>
      <c r="AL6" s="85"/>
      <c r="AM6" s="100" t="s">
        <v>62</v>
      </c>
      <c r="AN6" s="101"/>
      <c r="AO6" s="101"/>
      <c r="AP6" s="102"/>
      <c r="AQ6" s="93" t="s">
        <v>67</v>
      </c>
      <c r="AR6" s="109" t="s">
        <v>68</v>
      </c>
      <c r="AS6" s="102"/>
      <c r="AT6" s="101"/>
      <c r="AU6" s="101"/>
      <c r="AV6" s="102"/>
      <c r="AW6" s="94" t="s">
        <v>73</v>
      </c>
      <c r="AX6" s="95"/>
      <c r="AY6" s="96"/>
      <c r="AZ6" s="96"/>
      <c r="BA6" s="97"/>
      <c r="BB6" s="103"/>
      <c r="BC6" s="104"/>
      <c r="BD6" s="105"/>
    </row>
    <row r="7" spans="1:56" x14ac:dyDescent="0.2">
      <c r="A7" s="29" t="s">
        <v>34</v>
      </c>
      <c r="B7" s="29" t="s">
        <v>9</v>
      </c>
      <c r="C7" s="29" t="s">
        <v>10</v>
      </c>
      <c r="D7" s="29" t="s">
        <v>11</v>
      </c>
      <c r="E7" s="29" t="s">
        <v>12</v>
      </c>
      <c r="F7" s="30" t="s">
        <v>13</v>
      </c>
      <c r="G7" s="29" t="s">
        <v>33</v>
      </c>
      <c r="H7" s="29" t="s">
        <v>14</v>
      </c>
      <c r="I7" s="29" t="s">
        <v>15</v>
      </c>
      <c r="J7" s="29" t="s">
        <v>16</v>
      </c>
      <c r="K7" s="29" t="s">
        <v>17</v>
      </c>
      <c r="L7" s="31" t="s">
        <v>18</v>
      </c>
      <c r="M7" s="31" t="s">
        <v>19</v>
      </c>
      <c r="N7" s="31" t="s">
        <v>20</v>
      </c>
      <c r="O7" s="29" t="s">
        <v>21</v>
      </c>
      <c r="P7" s="29" t="s">
        <v>22</v>
      </c>
      <c r="Q7" s="29" t="s">
        <v>23</v>
      </c>
      <c r="R7" s="29" t="s">
        <v>12</v>
      </c>
      <c r="S7" s="29" t="s">
        <v>24</v>
      </c>
      <c r="T7" s="29" t="s">
        <v>22</v>
      </c>
      <c r="U7" s="29" t="s">
        <v>23</v>
      </c>
      <c r="V7" s="29" t="s">
        <v>12</v>
      </c>
      <c r="W7" s="29" t="s">
        <v>25</v>
      </c>
      <c r="X7" s="29" t="s">
        <v>26</v>
      </c>
      <c r="Y7" s="29" t="s">
        <v>27</v>
      </c>
      <c r="Z7" s="29" t="s">
        <v>28</v>
      </c>
      <c r="AA7" s="29" t="s">
        <v>29</v>
      </c>
      <c r="AB7" s="29" t="s">
        <v>30</v>
      </c>
      <c r="AC7" s="32" t="s">
        <v>50</v>
      </c>
      <c r="AD7" s="32" t="s">
        <v>37</v>
      </c>
      <c r="AE7" s="74" t="s">
        <v>51</v>
      </c>
      <c r="AF7" s="32" t="s">
        <v>52</v>
      </c>
      <c r="AG7" s="79" t="s">
        <v>53</v>
      </c>
      <c r="AH7" s="80" t="s">
        <v>57</v>
      </c>
      <c r="AI7" s="77"/>
      <c r="AJ7" s="77" t="s">
        <v>59</v>
      </c>
      <c r="AK7" s="77" t="s">
        <v>60</v>
      </c>
      <c r="AL7" s="77" t="s">
        <v>61</v>
      </c>
      <c r="AM7" s="106" t="s">
        <v>63</v>
      </c>
      <c r="AN7" s="106" t="s">
        <v>64</v>
      </c>
      <c r="AO7" s="106" t="s">
        <v>65</v>
      </c>
      <c r="AP7" s="106" t="s">
        <v>66</v>
      </c>
      <c r="AQ7" s="106" t="s">
        <v>69</v>
      </c>
      <c r="AR7" s="106" t="s">
        <v>70</v>
      </c>
      <c r="AS7" s="106" t="s">
        <v>71</v>
      </c>
      <c r="AT7" s="98" t="s">
        <v>54</v>
      </c>
      <c r="AU7" s="98" t="s">
        <v>55</v>
      </c>
      <c r="AV7" s="99" t="s">
        <v>56</v>
      </c>
      <c r="AW7" s="107" t="s">
        <v>75</v>
      </c>
      <c r="AX7" s="108" t="s">
        <v>74</v>
      </c>
      <c r="AY7" s="302" t="s">
        <v>41</v>
      </c>
      <c r="AZ7" s="303"/>
      <c r="BA7" s="302" t="s">
        <v>40</v>
      </c>
      <c r="BB7" s="303"/>
      <c r="BC7" s="302" t="s">
        <v>39</v>
      </c>
      <c r="BD7" s="303"/>
    </row>
    <row r="8" spans="1:56" x14ac:dyDescent="0.2">
      <c r="A8" s="33"/>
      <c r="B8" s="34"/>
      <c r="C8" s="34"/>
      <c r="D8" s="35"/>
      <c r="E8" s="34"/>
      <c r="F8" s="36"/>
      <c r="G8" s="35"/>
      <c r="H8" s="34"/>
      <c r="I8" s="35"/>
      <c r="J8" s="35"/>
      <c r="K8" s="35"/>
      <c r="L8" s="35"/>
      <c r="M8" s="35"/>
      <c r="N8" s="34"/>
      <c r="O8" s="34"/>
      <c r="P8" s="34"/>
      <c r="Q8" s="35"/>
      <c r="R8" s="35"/>
      <c r="S8" s="35"/>
      <c r="T8" s="35"/>
      <c r="U8" s="35"/>
      <c r="V8" s="34"/>
      <c r="W8" s="35"/>
      <c r="X8" s="34"/>
      <c r="Y8" s="34"/>
      <c r="Z8" s="34"/>
      <c r="AA8" s="34"/>
      <c r="AB8" s="37"/>
      <c r="AC8" s="37"/>
      <c r="AD8" s="37"/>
      <c r="AE8" s="37"/>
      <c r="AF8" s="37"/>
      <c r="AG8" s="37"/>
      <c r="AH8" s="37"/>
      <c r="AI8" s="76" t="s">
        <v>76</v>
      </c>
      <c r="AJ8" s="37"/>
      <c r="AK8" s="37"/>
      <c r="AL8" s="37"/>
      <c r="AM8" s="38"/>
      <c r="AN8" s="37"/>
      <c r="AO8" s="37"/>
      <c r="AP8" s="37"/>
      <c r="AQ8" s="37"/>
      <c r="AR8" s="78"/>
      <c r="AS8" s="76"/>
      <c r="AT8" s="76"/>
      <c r="AU8" s="76"/>
      <c r="AV8" s="76"/>
      <c r="AW8" s="37"/>
      <c r="AX8" s="38"/>
      <c r="AY8" s="39" t="s">
        <v>43</v>
      </c>
      <c r="AZ8" s="39" t="s">
        <v>42</v>
      </c>
      <c r="BA8" s="40" t="s">
        <v>43</v>
      </c>
      <c r="BB8" s="39" t="s">
        <v>42</v>
      </c>
      <c r="BC8" s="41" t="s">
        <v>42</v>
      </c>
      <c r="BD8" s="41"/>
    </row>
    <row r="9" spans="1:56" x14ac:dyDescent="0.2">
      <c r="A9" s="174">
        <v>1</v>
      </c>
      <c r="B9" s="141">
        <v>25.2</v>
      </c>
      <c r="C9" s="141">
        <v>31</v>
      </c>
      <c r="D9" s="141">
        <v>15.5</v>
      </c>
      <c r="E9" s="175">
        <f>C9-D9</f>
        <v>15.5</v>
      </c>
      <c r="F9" s="141">
        <v>14.5</v>
      </c>
      <c r="G9" s="141">
        <v>19</v>
      </c>
      <c r="H9" s="141">
        <v>18.5</v>
      </c>
      <c r="I9" s="141">
        <v>21.9</v>
      </c>
      <c r="J9" s="141">
        <v>6.1</v>
      </c>
      <c r="K9" s="141">
        <v>16.3</v>
      </c>
      <c r="L9" s="176">
        <v>61</v>
      </c>
      <c r="M9" s="176">
        <v>96</v>
      </c>
      <c r="N9" s="176">
        <v>38</v>
      </c>
      <c r="O9" s="141">
        <v>862.8</v>
      </c>
      <c r="P9" s="141">
        <v>864.7</v>
      </c>
      <c r="Q9" s="141">
        <v>861.1</v>
      </c>
      <c r="R9" s="175">
        <f t="shared" ref="R9:R39" si="0">P9-Q9</f>
        <v>3.6000000000000227</v>
      </c>
      <c r="S9" s="141">
        <v>1009.7</v>
      </c>
      <c r="T9" s="141">
        <v>1012.4</v>
      </c>
      <c r="U9" s="141">
        <v>1004.1</v>
      </c>
      <c r="V9" s="141">
        <f>T9-U9</f>
        <v>8.2999999999999545</v>
      </c>
      <c r="W9" s="176">
        <v>2</v>
      </c>
      <c r="X9" s="176">
        <v>10</v>
      </c>
      <c r="Y9" s="176">
        <v>2</v>
      </c>
      <c r="Z9" s="141">
        <v>11.9</v>
      </c>
      <c r="AA9" s="141">
        <v>0</v>
      </c>
      <c r="AB9" s="120">
        <v>5.55</v>
      </c>
      <c r="AC9" s="120"/>
      <c r="AD9" s="120"/>
      <c r="AE9" s="120"/>
      <c r="AF9" s="120"/>
      <c r="AG9" s="120"/>
      <c r="AH9" s="120"/>
      <c r="AI9" s="120"/>
      <c r="AJ9" s="120" t="s">
        <v>80</v>
      </c>
      <c r="AK9" s="120"/>
      <c r="AL9" s="120"/>
      <c r="AM9" s="118"/>
      <c r="AN9" s="118"/>
      <c r="AO9" s="118"/>
      <c r="AP9" s="118"/>
      <c r="AQ9" s="118"/>
      <c r="AR9" s="118"/>
      <c r="AS9" s="118"/>
      <c r="AT9" s="118" t="s">
        <v>80</v>
      </c>
      <c r="AU9" s="118"/>
      <c r="AV9" s="118"/>
      <c r="AW9" s="118"/>
      <c r="AX9" s="118"/>
      <c r="AY9" s="46">
        <v>180</v>
      </c>
      <c r="AZ9" s="43">
        <v>2.8</v>
      </c>
      <c r="BA9" s="339">
        <v>180</v>
      </c>
      <c r="BB9" s="340">
        <v>5</v>
      </c>
      <c r="BC9" s="119">
        <v>1.9</v>
      </c>
      <c r="BD9" s="177"/>
    </row>
    <row r="10" spans="1:56" x14ac:dyDescent="0.2">
      <c r="A10" s="174">
        <f t="shared" ref="A10:A15" si="1">A9+1</f>
        <v>2</v>
      </c>
      <c r="B10" s="141">
        <v>25.1</v>
      </c>
      <c r="C10" s="141">
        <v>33.200000000000003</v>
      </c>
      <c r="D10" s="141">
        <v>16</v>
      </c>
      <c r="E10" s="175">
        <f t="shared" ref="E10:E39" si="2">C10-D10</f>
        <v>17.200000000000003</v>
      </c>
      <c r="F10" s="141">
        <v>15.2</v>
      </c>
      <c r="G10" s="141">
        <v>17.600000000000001</v>
      </c>
      <c r="H10" s="141">
        <v>15.8</v>
      </c>
      <c r="I10" s="141">
        <v>18.100000000000001</v>
      </c>
      <c r="J10" s="141">
        <v>13.1</v>
      </c>
      <c r="K10" s="141">
        <v>13.8</v>
      </c>
      <c r="L10" s="176">
        <v>53</v>
      </c>
      <c r="M10" s="176">
        <v>90</v>
      </c>
      <c r="N10" s="176">
        <v>26</v>
      </c>
      <c r="O10" s="141">
        <v>863.9</v>
      </c>
      <c r="P10" s="141">
        <v>865.1</v>
      </c>
      <c r="Q10" s="141">
        <v>862.6</v>
      </c>
      <c r="R10" s="175">
        <f t="shared" si="0"/>
        <v>2.5</v>
      </c>
      <c r="S10" s="141">
        <v>1008.3</v>
      </c>
      <c r="T10" s="141">
        <v>1012.2</v>
      </c>
      <c r="U10" s="141">
        <v>1005</v>
      </c>
      <c r="V10" s="141">
        <f t="shared" ref="V10:V39" si="3">T10-U10</f>
        <v>7.2000000000000455</v>
      </c>
      <c r="W10" s="176">
        <v>0</v>
      </c>
      <c r="X10" s="176">
        <v>10</v>
      </c>
      <c r="Y10" s="176">
        <v>2</v>
      </c>
      <c r="Z10" s="341">
        <v>12.5</v>
      </c>
      <c r="AA10" s="141">
        <v>0</v>
      </c>
      <c r="AB10" s="120">
        <v>7.43</v>
      </c>
      <c r="AC10" s="120"/>
      <c r="AD10" s="120"/>
      <c r="AE10" s="120"/>
      <c r="AF10" s="120"/>
      <c r="AG10" s="120"/>
      <c r="AH10" s="120"/>
      <c r="AI10" s="120"/>
      <c r="AJ10" s="120" t="s">
        <v>80</v>
      </c>
      <c r="AK10" s="120"/>
      <c r="AL10" s="120"/>
      <c r="AM10" s="118"/>
      <c r="AN10" s="118"/>
      <c r="AO10" s="118"/>
      <c r="AP10" s="118"/>
      <c r="AQ10" s="118"/>
      <c r="AR10" s="118"/>
      <c r="AS10" s="118"/>
      <c r="AT10" s="118"/>
      <c r="AU10" s="118"/>
      <c r="AV10" s="118"/>
      <c r="AW10" s="118"/>
      <c r="AX10" s="118"/>
      <c r="AY10" s="46" t="s">
        <v>81</v>
      </c>
      <c r="AZ10" s="43">
        <v>1.4</v>
      </c>
      <c r="BA10" s="339">
        <v>270</v>
      </c>
      <c r="BB10" s="340">
        <v>5.6</v>
      </c>
      <c r="BC10" s="119">
        <v>1.3</v>
      </c>
      <c r="BD10" s="177"/>
    </row>
    <row r="11" spans="1:56" x14ac:dyDescent="0.2">
      <c r="A11" s="174">
        <f t="shared" si="1"/>
        <v>3</v>
      </c>
      <c r="B11" s="141">
        <v>25.7</v>
      </c>
      <c r="C11" s="141">
        <v>34</v>
      </c>
      <c r="D11" s="141">
        <v>16.100000000000001</v>
      </c>
      <c r="E11" s="175">
        <f t="shared" si="2"/>
        <v>17.899999999999999</v>
      </c>
      <c r="F11" s="141">
        <v>15</v>
      </c>
      <c r="G11" s="141">
        <v>17.7</v>
      </c>
      <c r="H11" s="141">
        <v>15.7</v>
      </c>
      <c r="I11" s="141">
        <v>17.3</v>
      </c>
      <c r="J11" s="141">
        <v>12.9</v>
      </c>
      <c r="K11" s="141">
        <v>13.7</v>
      </c>
      <c r="L11" s="176">
        <v>51</v>
      </c>
      <c r="M11" s="176">
        <v>88</v>
      </c>
      <c r="N11" s="176">
        <v>25</v>
      </c>
      <c r="O11" s="141">
        <v>864.7</v>
      </c>
      <c r="P11" s="141">
        <v>866.4</v>
      </c>
      <c r="Q11" s="141">
        <v>862.9</v>
      </c>
      <c r="R11" s="175">
        <f t="shared" si="0"/>
        <v>3.5</v>
      </c>
      <c r="S11" s="141">
        <v>1008.8</v>
      </c>
      <c r="T11" s="141">
        <v>1013.4</v>
      </c>
      <c r="U11" s="141">
        <v>1004.9</v>
      </c>
      <c r="V11" s="141">
        <f t="shared" si="3"/>
        <v>8.5</v>
      </c>
      <c r="W11" s="176">
        <v>0</v>
      </c>
      <c r="X11" s="176">
        <v>10</v>
      </c>
      <c r="Y11" s="176">
        <v>2</v>
      </c>
      <c r="Z11" s="341">
        <v>13.6</v>
      </c>
      <c r="AA11" s="141">
        <v>0</v>
      </c>
      <c r="AB11" s="120">
        <v>7.34</v>
      </c>
      <c r="AC11" s="120"/>
      <c r="AD11" s="120"/>
      <c r="AE11" s="120"/>
      <c r="AF11" s="120"/>
      <c r="AG11" s="120"/>
      <c r="AH11" s="120"/>
      <c r="AI11" s="120"/>
      <c r="AJ11" s="120" t="s">
        <v>80</v>
      </c>
      <c r="AK11" s="120"/>
      <c r="AL11" s="120"/>
      <c r="AM11" s="118"/>
      <c r="AN11" s="118"/>
      <c r="AO11" s="118"/>
      <c r="AP11" s="118"/>
      <c r="AQ11" s="118"/>
      <c r="AR11" s="118"/>
      <c r="AS11" s="118"/>
      <c r="AT11" s="118"/>
      <c r="AU11" s="118"/>
      <c r="AV11" s="118"/>
      <c r="AW11" s="118"/>
      <c r="AX11" s="118"/>
      <c r="AY11" s="46">
        <v>90</v>
      </c>
      <c r="AZ11" s="43">
        <v>1</v>
      </c>
      <c r="BA11" s="339">
        <v>270</v>
      </c>
      <c r="BB11" s="340">
        <v>4.5</v>
      </c>
      <c r="BC11" s="119">
        <v>0.9</v>
      </c>
      <c r="BD11" s="177"/>
    </row>
    <row r="12" spans="1:56" x14ac:dyDescent="0.2">
      <c r="A12" s="174">
        <f t="shared" si="1"/>
        <v>4</v>
      </c>
      <c r="B12" s="141">
        <v>26</v>
      </c>
      <c r="C12" s="141">
        <v>34.200000000000003</v>
      </c>
      <c r="D12" s="141">
        <v>16.7</v>
      </c>
      <c r="E12" s="175">
        <v>17.5</v>
      </c>
      <c r="F12" s="141">
        <v>16</v>
      </c>
      <c r="G12" s="141">
        <v>18</v>
      </c>
      <c r="H12" s="141">
        <v>16</v>
      </c>
      <c r="I12" s="141">
        <v>18.7</v>
      </c>
      <c r="J12" s="141">
        <v>12.5</v>
      </c>
      <c r="K12" s="141">
        <v>14</v>
      </c>
      <c r="L12" s="176">
        <v>52</v>
      </c>
      <c r="M12" s="176">
        <v>85</v>
      </c>
      <c r="N12" s="176">
        <v>24</v>
      </c>
      <c r="O12" s="141">
        <v>863.4</v>
      </c>
      <c r="P12" s="141">
        <v>865.1</v>
      </c>
      <c r="Q12" s="141">
        <v>861.2</v>
      </c>
      <c r="R12" s="175">
        <f t="shared" si="0"/>
        <v>3.8999999999999773</v>
      </c>
      <c r="S12" s="141">
        <v>1007.2</v>
      </c>
      <c r="T12" s="141">
        <v>1011.6</v>
      </c>
      <c r="U12" s="141">
        <v>1002.3</v>
      </c>
      <c r="V12" s="141">
        <f t="shared" si="3"/>
        <v>9.3000000000000682</v>
      </c>
      <c r="W12" s="176">
        <v>1</v>
      </c>
      <c r="X12" s="176">
        <v>10</v>
      </c>
      <c r="Y12" s="176">
        <v>2</v>
      </c>
      <c r="Z12" s="341">
        <v>12.1</v>
      </c>
      <c r="AA12" s="141">
        <v>0</v>
      </c>
      <c r="AB12" s="120">
        <v>7.66</v>
      </c>
      <c r="AC12" s="120"/>
      <c r="AD12" s="120"/>
      <c r="AE12" s="120"/>
      <c r="AF12" s="120"/>
      <c r="AG12" s="120"/>
      <c r="AH12" s="120"/>
      <c r="AI12" s="120"/>
      <c r="AJ12" s="120"/>
      <c r="AK12" s="120"/>
      <c r="AL12" s="120"/>
      <c r="AM12" s="17"/>
      <c r="AN12" s="118"/>
      <c r="AO12" s="118"/>
      <c r="AP12" s="118"/>
      <c r="AQ12" s="118"/>
      <c r="AR12" s="118"/>
      <c r="AS12" s="118"/>
      <c r="AT12" s="118"/>
      <c r="AU12" s="118"/>
      <c r="AV12" s="118"/>
      <c r="AW12" s="118"/>
      <c r="AX12" s="118"/>
      <c r="AY12" s="46">
        <v>68</v>
      </c>
      <c r="AZ12" s="43">
        <v>1.2</v>
      </c>
      <c r="BA12" s="339">
        <v>68</v>
      </c>
      <c r="BB12" s="342">
        <v>5.9</v>
      </c>
      <c r="BC12" s="119">
        <v>1.2</v>
      </c>
      <c r="BD12" s="177"/>
    </row>
    <row r="13" spans="1:56" x14ac:dyDescent="0.2">
      <c r="A13" s="174">
        <f t="shared" si="1"/>
        <v>5</v>
      </c>
      <c r="B13" s="141">
        <v>26.3</v>
      </c>
      <c r="C13" s="141">
        <v>33.4</v>
      </c>
      <c r="D13" s="141">
        <v>17.8</v>
      </c>
      <c r="E13" s="175">
        <f t="shared" si="2"/>
        <v>15.599999999999998</v>
      </c>
      <c r="F13" s="141">
        <v>17.5</v>
      </c>
      <c r="G13" s="141">
        <v>18.899999999999999</v>
      </c>
      <c r="H13" s="141">
        <v>17.600000000000001</v>
      </c>
      <c r="I13" s="141">
        <v>19.3</v>
      </c>
      <c r="J13" s="141">
        <v>15.1</v>
      </c>
      <c r="K13" s="141">
        <v>15.6</v>
      </c>
      <c r="L13" s="176">
        <v>55</v>
      </c>
      <c r="M13" s="176">
        <v>85</v>
      </c>
      <c r="N13" s="176">
        <v>30</v>
      </c>
      <c r="O13" s="141">
        <v>861.8</v>
      </c>
      <c r="P13" s="141">
        <v>863.2</v>
      </c>
      <c r="Q13" s="141">
        <v>860</v>
      </c>
      <c r="R13" s="175">
        <f t="shared" si="0"/>
        <v>3.2000000000000455</v>
      </c>
      <c r="S13" s="141">
        <v>1005.2</v>
      </c>
      <c r="T13" s="141">
        <v>1009.3</v>
      </c>
      <c r="U13" s="141">
        <v>1000.9</v>
      </c>
      <c r="V13" s="141">
        <f t="shared" si="3"/>
        <v>8.3999999999999773</v>
      </c>
      <c r="W13" s="176">
        <v>2</v>
      </c>
      <c r="X13" s="176">
        <v>10</v>
      </c>
      <c r="Y13" s="176">
        <v>2</v>
      </c>
      <c r="Z13" s="141">
        <v>12.1</v>
      </c>
      <c r="AA13" s="141">
        <v>0</v>
      </c>
      <c r="AB13" s="120">
        <v>7.26</v>
      </c>
      <c r="AC13" s="120"/>
      <c r="AD13" s="120"/>
      <c r="AE13" s="120"/>
      <c r="AF13" s="120"/>
      <c r="AG13" s="120"/>
      <c r="AH13" s="120"/>
      <c r="AI13" s="120"/>
      <c r="AJ13" s="120"/>
      <c r="AK13" s="120"/>
      <c r="AL13" s="120"/>
      <c r="AM13" s="118"/>
      <c r="AN13" s="118"/>
      <c r="AO13" s="118"/>
      <c r="AP13" s="118"/>
      <c r="AQ13" s="118"/>
      <c r="AR13" s="118"/>
      <c r="AS13" s="118"/>
      <c r="AT13" s="118"/>
      <c r="AU13" s="118"/>
      <c r="AV13" s="118"/>
      <c r="AW13" s="118"/>
      <c r="AX13" s="118"/>
      <c r="AY13" s="46" t="s">
        <v>81</v>
      </c>
      <c r="AZ13" s="43">
        <v>1.3</v>
      </c>
      <c r="BA13" s="339">
        <v>68</v>
      </c>
      <c r="BB13" s="340">
        <v>6.4</v>
      </c>
      <c r="BC13" s="119">
        <v>1.3</v>
      </c>
      <c r="BD13" s="177"/>
    </row>
    <row r="14" spans="1:56" x14ac:dyDescent="0.2">
      <c r="A14" s="174">
        <f t="shared" si="1"/>
        <v>6</v>
      </c>
      <c r="B14" s="141">
        <v>26.8</v>
      </c>
      <c r="C14" s="141">
        <v>33.700000000000003</v>
      </c>
      <c r="D14" s="141">
        <v>18.2</v>
      </c>
      <c r="E14" s="175">
        <f t="shared" si="2"/>
        <v>15.500000000000004</v>
      </c>
      <c r="F14" s="141">
        <v>17.600000000000001</v>
      </c>
      <c r="G14" s="141">
        <v>19.100000000000001</v>
      </c>
      <c r="H14" s="141">
        <v>17.600000000000001</v>
      </c>
      <c r="I14" s="141">
        <v>20</v>
      </c>
      <c r="J14" s="141">
        <v>14.4</v>
      </c>
      <c r="K14" s="141">
        <v>15.5</v>
      </c>
      <c r="L14" s="176">
        <v>53</v>
      </c>
      <c r="M14" s="176">
        <v>89</v>
      </c>
      <c r="N14" s="176">
        <v>28</v>
      </c>
      <c r="O14" s="141">
        <v>861.5</v>
      </c>
      <c r="P14" s="141">
        <v>863.4</v>
      </c>
      <c r="Q14" s="141">
        <v>859.7</v>
      </c>
      <c r="R14" s="175">
        <f t="shared" si="0"/>
        <v>3.6999999999999318</v>
      </c>
      <c r="S14" s="141">
        <v>1004.6</v>
      </c>
      <c r="T14" s="141">
        <v>1008.9</v>
      </c>
      <c r="U14" s="141">
        <v>1000.7</v>
      </c>
      <c r="V14" s="141">
        <f t="shared" si="3"/>
        <v>8.1999999999999318</v>
      </c>
      <c r="W14" s="176">
        <v>1</v>
      </c>
      <c r="X14" s="176">
        <v>10</v>
      </c>
      <c r="Y14" s="176">
        <v>2</v>
      </c>
      <c r="Z14" s="341">
        <v>11.9</v>
      </c>
      <c r="AA14" s="141">
        <v>0</v>
      </c>
      <c r="AB14" s="120">
        <v>6.95</v>
      </c>
      <c r="AC14" s="120"/>
      <c r="AD14" s="120"/>
      <c r="AE14" s="120"/>
      <c r="AF14" s="120"/>
      <c r="AG14" s="120"/>
      <c r="AH14" s="120"/>
      <c r="AI14" s="120"/>
      <c r="AJ14" s="120"/>
      <c r="AK14" s="120"/>
      <c r="AL14" s="120"/>
      <c r="AM14" s="118"/>
      <c r="AN14" s="118"/>
      <c r="AO14" s="118"/>
      <c r="AP14" s="118"/>
      <c r="AQ14" s="118"/>
      <c r="AR14" s="118"/>
      <c r="AS14" s="118"/>
      <c r="AT14" s="118"/>
      <c r="AU14" s="118"/>
      <c r="AV14" s="118"/>
      <c r="AW14" s="118"/>
      <c r="AX14" s="118"/>
      <c r="AY14" s="46">
        <v>293</v>
      </c>
      <c r="AZ14" s="43">
        <v>1.6</v>
      </c>
      <c r="BA14" s="339">
        <v>90</v>
      </c>
      <c r="BB14" s="340">
        <v>5</v>
      </c>
      <c r="BC14" s="119">
        <v>1.5</v>
      </c>
      <c r="BD14" s="182"/>
    </row>
    <row r="15" spans="1:56" x14ac:dyDescent="0.2">
      <c r="A15" s="174">
        <f t="shared" si="1"/>
        <v>7</v>
      </c>
      <c r="B15" s="141">
        <v>26.6</v>
      </c>
      <c r="C15" s="141">
        <v>33.6</v>
      </c>
      <c r="D15" s="141">
        <v>19.3</v>
      </c>
      <c r="E15" s="175">
        <v>14.3</v>
      </c>
      <c r="F15" s="141">
        <v>18</v>
      </c>
      <c r="G15" s="141">
        <v>19.2</v>
      </c>
      <c r="H15" s="141">
        <v>17.399999999999999</v>
      </c>
      <c r="I15" s="141">
        <v>19.3</v>
      </c>
      <c r="J15" s="141">
        <v>14.1</v>
      </c>
      <c r="K15" s="141">
        <v>15.2</v>
      </c>
      <c r="L15" s="176">
        <v>48</v>
      </c>
      <c r="M15" s="176">
        <v>81</v>
      </c>
      <c r="N15" s="176">
        <v>27</v>
      </c>
      <c r="O15" s="141">
        <v>861.1</v>
      </c>
      <c r="P15" s="141">
        <v>862.3</v>
      </c>
      <c r="Q15" s="141">
        <v>859.3</v>
      </c>
      <c r="R15" s="175">
        <f t="shared" si="0"/>
        <v>3</v>
      </c>
      <c r="S15" s="141">
        <v>1008.3</v>
      </c>
      <c r="T15" s="141">
        <v>1007.5</v>
      </c>
      <c r="U15" s="141">
        <v>1000.6</v>
      </c>
      <c r="V15" s="141">
        <f t="shared" si="3"/>
        <v>6.8999999999999773</v>
      </c>
      <c r="W15" s="176">
        <v>2</v>
      </c>
      <c r="X15" s="176">
        <v>10</v>
      </c>
      <c r="Y15" s="176">
        <v>2</v>
      </c>
      <c r="Z15" s="141">
        <v>11.9</v>
      </c>
      <c r="AA15" s="141">
        <v>0</v>
      </c>
      <c r="AB15" s="120">
        <v>8.51</v>
      </c>
      <c r="AC15" s="120"/>
      <c r="AD15" s="120"/>
      <c r="AE15" s="120"/>
      <c r="AF15" s="120"/>
      <c r="AG15" s="120"/>
      <c r="AH15" s="120"/>
      <c r="AI15" s="120"/>
      <c r="AJ15" s="120"/>
      <c r="AK15" s="120"/>
      <c r="AL15" s="120"/>
      <c r="AM15" s="118"/>
      <c r="AN15" s="118"/>
      <c r="AO15" s="118"/>
      <c r="AP15" s="118"/>
      <c r="AQ15" s="118"/>
      <c r="AR15" s="118"/>
      <c r="AS15" s="118"/>
      <c r="AT15" s="118"/>
      <c r="AU15" s="118"/>
      <c r="AV15" s="118"/>
      <c r="AW15" s="118"/>
      <c r="AX15" s="118"/>
      <c r="AY15" s="46">
        <v>68</v>
      </c>
      <c r="AZ15" s="183">
        <v>2</v>
      </c>
      <c r="BA15" s="339">
        <v>68</v>
      </c>
      <c r="BB15" s="340">
        <v>5.9</v>
      </c>
      <c r="BC15" s="119">
        <v>1.9</v>
      </c>
      <c r="BD15" s="46"/>
    </row>
    <row r="16" spans="1:56" x14ac:dyDescent="0.2">
      <c r="A16" s="174">
        <v>8</v>
      </c>
      <c r="B16" s="141">
        <v>27.5</v>
      </c>
      <c r="C16" s="141">
        <v>33.9</v>
      </c>
      <c r="D16" s="141">
        <v>18.600000000000001</v>
      </c>
      <c r="E16" s="175">
        <f t="shared" si="2"/>
        <v>15.299999999999997</v>
      </c>
      <c r="F16" s="141">
        <v>17.399999999999999</v>
      </c>
      <c r="G16" s="141">
        <v>18.7</v>
      </c>
      <c r="H16" s="141">
        <v>16.600000000000001</v>
      </c>
      <c r="I16" s="141">
        <v>20.6</v>
      </c>
      <c r="J16" s="141">
        <v>15.6</v>
      </c>
      <c r="K16" s="141">
        <v>14.6</v>
      </c>
      <c r="L16" s="176">
        <v>47</v>
      </c>
      <c r="M16" s="176">
        <v>72</v>
      </c>
      <c r="N16" s="176">
        <v>29</v>
      </c>
      <c r="O16" s="141">
        <v>861.4</v>
      </c>
      <c r="P16" s="141">
        <v>863.2</v>
      </c>
      <c r="Q16" s="141">
        <v>858.8</v>
      </c>
      <c r="R16" s="175">
        <f t="shared" si="0"/>
        <v>4.4000000000000909</v>
      </c>
      <c r="S16" s="141">
        <v>1004.9</v>
      </c>
      <c r="T16" s="141">
        <v>1007.9</v>
      </c>
      <c r="U16" s="141">
        <v>1001.1</v>
      </c>
      <c r="V16" s="141">
        <f t="shared" si="3"/>
        <v>6.7999999999999545</v>
      </c>
      <c r="W16" s="176">
        <v>4</v>
      </c>
      <c r="X16" s="176">
        <v>10</v>
      </c>
      <c r="Y16" s="176">
        <v>2</v>
      </c>
      <c r="Z16" s="141">
        <v>9.8000000000000007</v>
      </c>
      <c r="AA16" s="141">
        <v>0</v>
      </c>
      <c r="AB16" s="120">
        <v>4.75</v>
      </c>
      <c r="AC16" s="120"/>
      <c r="AD16" s="120"/>
      <c r="AE16" s="120"/>
      <c r="AF16" s="120"/>
      <c r="AG16" s="120"/>
      <c r="AH16" s="120"/>
      <c r="AI16" s="120"/>
      <c r="AJ16" s="120"/>
      <c r="AK16" s="120"/>
      <c r="AL16" s="120"/>
      <c r="AM16" s="17"/>
      <c r="AN16" s="118"/>
      <c r="AO16" s="118"/>
      <c r="AP16" s="118"/>
      <c r="AQ16" s="118"/>
      <c r="AR16" s="118"/>
      <c r="AS16" s="118"/>
      <c r="AT16" s="118" t="s">
        <v>80</v>
      </c>
      <c r="AU16" s="118" t="s">
        <v>80</v>
      </c>
      <c r="AV16" s="118"/>
      <c r="AW16" s="118"/>
      <c r="AX16" s="118" t="s">
        <v>86</v>
      </c>
      <c r="AY16" s="46">
        <v>270</v>
      </c>
      <c r="AZ16" s="183">
        <v>1.1000000000000001</v>
      </c>
      <c r="BA16" s="339">
        <v>360</v>
      </c>
      <c r="BB16" s="340">
        <v>8.1</v>
      </c>
      <c r="BC16" s="119">
        <v>1.3</v>
      </c>
      <c r="BD16" s="46"/>
    </row>
    <row r="17" spans="1:56" x14ac:dyDescent="0.2">
      <c r="A17" s="174">
        <f>A16+1</f>
        <v>9</v>
      </c>
      <c r="B17" s="141">
        <v>26.2</v>
      </c>
      <c r="C17" s="141">
        <v>32.9</v>
      </c>
      <c r="D17" s="141">
        <v>21.7</v>
      </c>
      <c r="E17" s="175">
        <f t="shared" si="2"/>
        <v>11.2</v>
      </c>
      <c r="F17" s="141">
        <v>21</v>
      </c>
      <c r="G17" s="141">
        <v>19</v>
      </c>
      <c r="H17" s="141">
        <v>17.7</v>
      </c>
      <c r="I17" s="141">
        <v>19.100000000000001</v>
      </c>
      <c r="J17" s="141">
        <v>16.3</v>
      </c>
      <c r="K17" s="141">
        <v>15.7</v>
      </c>
      <c r="L17" s="176">
        <v>54</v>
      </c>
      <c r="M17" s="176">
        <v>70</v>
      </c>
      <c r="N17" s="176">
        <v>34</v>
      </c>
      <c r="O17" s="141">
        <v>862.2</v>
      </c>
      <c r="P17" s="141">
        <v>863.6</v>
      </c>
      <c r="Q17" s="141">
        <v>859.9</v>
      </c>
      <c r="R17" s="175">
        <f t="shared" si="0"/>
        <v>3.7000000000000455</v>
      </c>
      <c r="S17" s="141">
        <v>1005.6</v>
      </c>
      <c r="T17" s="141">
        <v>1009</v>
      </c>
      <c r="U17" s="141">
        <v>1001.7</v>
      </c>
      <c r="V17" s="141">
        <f t="shared" si="3"/>
        <v>7.2999999999999545</v>
      </c>
      <c r="W17" s="176">
        <v>5</v>
      </c>
      <c r="X17" s="176">
        <v>10</v>
      </c>
      <c r="Y17" s="176">
        <v>2</v>
      </c>
      <c r="Z17" s="141">
        <v>10.3</v>
      </c>
      <c r="AA17" s="141">
        <v>0</v>
      </c>
      <c r="AB17" s="120">
        <v>6.05</v>
      </c>
      <c r="AC17" s="120"/>
      <c r="AD17" s="120"/>
      <c r="AE17" s="120"/>
      <c r="AF17" s="120"/>
      <c r="AG17" s="120"/>
      <c r="AH17" s="120"/>
      <c r="AI17" s="120"/>
      <c r="AJ17" s="120"/>
      <c r="AK17" s="120"/>
      <c r="AL17" s="120"/>
      <c r="AM17" s="118"/>
      <c r="AN17" s="118"/>
      <c r="AO17" s="118"/>
      <c r="AP17" s="118"/>
      <c r="AQ17" s="118"/>
      <c r="AR17" s="118"/>
      <c r="AS17" s="118" t="s">
        <v>80</v>
      </c>
      <c r="AT17" s="118" t="s">
        <v>80</v>
      </c>
      <c r="AU17" s="118" t="s">
        <v>80</v>
      </c>
      <c r="AV17" s="118"/>
      <c r="AW17" s="118"/>
      <c r="AX17" s="118" t="s">
        <v>95</v>
      </c>
      <c r="AY17" s="297" t="s">
        <v>81</v>
      </c>
      <c r="AZ17" s="43">
        <v>1.4</v>
      </c>
      <c r="BA17" s="339">
        <v>90</v>
      </c>
      <c r="BB17" s="343">
        <v>8.4</v>
      </c>
      <c r="BC17" s="43">
        <v>1.4</v>
      </c>
      <c r="BD17" s="46"/>
    </row>
    <row r="18" spans="1:56" s="139" customFormat="1" x14ac:dyDescent="0.2">
      <c r="A18" s="344">
        <f>A17+1</f>
        <v>10</v>
      </c>
      <c r="B18" s="345">
        <v>26.9</v>
      </c>
      <c r="C18" s="345">
        <v>33.700000000000003</v>
      </c>
      <c r="D18" s="345">
        <v>19.3</v>
      </c>
      <c r="E18" s="175">
        <v>14.4</v>
      </c>
      <c r="F18" s="345">
        <v>18.7</v>
      </c>
      <c r="G18" s="345">
        <v>19.100000000000001</v>
      </c>
      <c r="H18" s="345">
        <v>17.600000000000001</v>
      </c>
      <c r="I18" s="345">
        <v>19.399999999999999</v>
      </c>
      <c r="J18" s="345">
        <v>14.9</v>
      </c>
      <c r="K18" s="345">
        <v>15.6</v>
      </c>
      <c r="L18" s="346">
        <v>52</v>
      </c>
      <c r="M18" s="346">
        <v>76</v>
      </c>
      <c r="N18" s="346">
        <v>31</v>
      </c>
      <c r="O18" s="345">
        <v>862.4</v>
      </c>
      <c r="P18" s="345">
        <v>864</v>
      </c>
      <c r="Q18" s="345">
        <v>860.6</v>
      </c>
      <c r="R18" s="175">
        <f t="shared" si="0"/>
        <v>3.3999999999999773</v>
      </c>
      <c r="S18" s="345">
        <v>1005.7</v>
      </c>
      <c r="T18" s="345">
        <v>1009.3</v>
      </c>
      <c r="U18" s="345">
        <v>1002</v>
      </c>
      <c r="V18" s="141">
        <f t="shared" si="3"/>
        <v>7.2999999999999545</v>
      </c>
      <c r="W18" s="346">
        <v>2</v>
      </c>
      <c r="X18" s="176">
        <v>10</v>
      </c>
      <c r="Y18" s="176">
        <v>2</v>
      </c>
      <c r="Z18" s="345">
        <v>10.3</v>
      </c>
      <c r="AA18" s="345">
        <v>0</v>
      </c>
      <c r="AB18" s="347">
        <v>8.9499999999999993</v>
      </c>
      <c r="AC18" s="347"/>
      <c r="AD18" s="347"/>
      <c r="AE18" s="347"/>
      <c r="AF18" s="347"/>
      <c r="AG18" s="347"/>
      <c r="AH18" s="347"/>
      <c r="AI18" s="347"/>
      <c r="AJ18" s="347"/>
      <c r="AK18" s="347"/>
      <c r="AL18" s="347"/>
      <c r="AM18" s="348"/>
      <c r="AN18" s="349"/>
      <c r="AO18" s="349"/>
      <c r="AP18" s="349"/>
      <c r="AQ18" s="349"/>
      <c r="AR18" s="349"/>
      <c r="AS18" s="349" t="s">
        <v>80</v>
      </c>
      <c r="AT18" s="349" t="s">
        <v>80</v>
      </c>
      <c r="AU18" s="349"/>
      <c r="AV18" s="349"/>
      <c r="AW18" s="349"/>
      <c r="AX18" s="348"/>
      <c r="AY18" s="350">
        <v>90</v>
      </c>
      <c r="AZ18" s="351">
        <v>1.9</v>
      </c>
      <c r="BA18" s="352">
        <v>248</v>
      </c>
      <c r="BB18" s="353">
        <v>7</v>
      </c>
      <c r="BC18" s="351">
        <v>1.7</v>
      </c>
      <c r="BD18" s="113"/>
    </row>
    <row r="19" spans="1:56" x14ac:dyDescent="0.2">
      <c r="A19" s="174">
        <f>A18+1</f>
        <v>11</v>
      </c>
      <c r="B19" s="141">
        <v>26.8</v>
      </c>
      <c r="C19" s="141">
        <v>34.1</v>
      </c>
      <c r="D19" s="141">
        <v>19.2</v>
      </c>
      <c r="E19" s="175">
        <f t="shared" si="2"/>
        <v>14.900000000000002</v>
      </c>
      <c r="F19" s="141">
        <v>18.399999999999999</v>
      </c>
      <c r="G19" s="141">
        <v>19.8</v>
      </c>
      <c r="H19" s="141">
        <v>18.899999999999999</v>
      </c>
      <c r="I19" s="141">
        <v>20.5</v>
      </c>
      <c r="J19" s="141">
        <v>16.8</v>
      </c>
      <c r="K19" s="141">
        <v>16.7</v>
      </c>
      <c r="L19" s="176">
        <v>57</v>
      </c>
      <c r="M19" s="176">
        <v>84</v>
      </c>
      <c r="N19" s="176">
        <v>32</v>
      </c>
      <c r="O19" s="141">
        <v>861.9</v>
      </c>
      <c r="P19" s="141">
        <v>863.5</v>
      </c>
      <c r="Q19" s="141">
        <v>859.6</v>
      </c>
      <c r="R19" s="175">
        <f t="shared" si="0"/>
        <v>3.8999999999999773</v>
      </c>
      <c r="S19" s="141">
        <v>1004.9</v>
      </c>
      <c r="T19" s="141">
        <v>1009</v>
      </c>
      <c r="U19" s="141">
        <v>1000.7</v>
      </c>
      <c r="V19" s="141">
        <f t="shared" si="3"/>
        <v>8.2999999999999545</v>
      </c>
      <c r="W19" s="176">
        <v>3</v>
      </c>
      <c r="X19" s="176">
        <v>10</v>
      </c>
      <c r="Y19" s="176">
        <v>2</v>
      </c>
      <c r="Z19" s="141">
        <v>10.8</v>
      </c>
      <c r="AA19" s="141">
        <v>0</v>
      </c>
      <c r="AB19" s="120">
        <v>7.43</v>
      </c>
      <c r="AC19" s="120"/>
      <c r="AD19" s="120"/>
      <c r="AE19" s="120"/>
      <c r="AF19" s="120"/>
      <c r="AG19" s="120"/>
      <c r="AH19" s="120"/>
      <c r="AI19" s="120"/>
      <c r="AJ19" s="120"/>
      <c r="AK19" s="120"/>
      <c r="AL19" s="120"/>
      <c r="AM19" s="118"/>
      <c r="AN19" s="118"/>
      <c r="AO19" s="118"/>
      <c r="AP19" s="118"/>
      <c r="AQ19" s="118"/>
      <c r="AR19" s="118"/>
      <c r="AS19" s="118"/>
      <c r="AT19" s="118"/>
      <c r="AU19" s="118" t="s">
        <v>80</v>
      </c>
      <c r="AV19" s="118"/>
      <c r="AW19" s="118"/>
      <c r="AX19" s="118" t="s">
        <v>86</v>
      </c>
      <c r="AY19" s="169">
        <v>90</v>
      </c>
      <c r="AZ19" s="43">
        <v>1.3</v>
      </c>
      <c r="BA19" s="339">
        <v>90</v>
      </c>
      <c r="BB19" s="340">
        <v>6.2</v>
      </c>
      <c r="BC19" s="43">
        <v>1.2</v>
      </c>
      <c r="BD19" s="46"/>
    </row>
    <row r="20" spans="1:56" x14ac:dyDescent="0.2">
      <c r="A20" s="199">
        <v>12</v>
      </c>
      <c r="B20" s="141">
        <v>27.3</v>
      </c>
      <c r="C20" s="141">
        <v>33.9</v>
      </c>
      <c r="D20" s="141">
        <v>21.5</v>
      </c>
      <c r="E20" s="175">
        <f t="shared" si="2"/>
        <v>12.399999999999999</v>
      </c>
      <c r="F20" s="141">
        <v>20.2</v>
      </c>
      <c r="G20" s="141">
        <v>19.7</v>
      </c>
      <c r="H20" s="141">
        <v>18.5</v>
      </c>
      <c r="I20" s="141">
        <v>20.3</v>
      </c>
      <c r="J20" s="141">
        <v>16.7</v>
      </c>
      <c r="K20" s="141">
        <v>16.5</v>
      </c>
      <c r="L20" s="176">
        <v>54</v>
      </c>
      <c r="M20" s="176">
        <v>74</v>
      </c>
      <c r="N20" s="176">
        <v>33</v>
      </c>
      <c r="O20" s="141">
        <v>860.3</v>
      </c>
      <c r="P20" s="141">
        <v>862.2</v>
      </c>
      <c r="Q20" s="141">
        <v>857.6</v>
      </c>
      <c r="R20" s="175">
        <f t="shared" si="0"/>
        <v>4.6000000000000227</v>
      </c>
      <c r="S20" s="141">
        <v>1002.9</v>
      </c>
      <c r="T20" s="141">
        <v>1007.2</v>
      </c>
      <c r="U20" s="141">
        <v>998</v>
      </c>
      <c r="V20" s="141">
        <f t="shared" si="3"/>
        <v>9.2000000000000455</v>
      </c>
      <c r="W20" s="176">
        <v>2</v>
      </c>
      <c r="X20" s="176">
        <v>10</v>
      </c>
      <c r="Y20" s="176">
        <v>2</v>
      </c>
      <c r="Z20" s="141">
        <v>11.4</v>
      </c>
      <c r="AA20" s="141">
        <v>0</v>
      </c>
      <c r="AB20" s="120">
        <v>6.9</v>
      </c>
      <c r="AC20" s="120"/>
      <c r="AD20" s="120"/>
      <c r="AE20" s="120"/>
      <c r="AF20" s="120"/>
      <c r="AG20" s="120"/>
      <c r="AH20" s="120"/>
      <c r="AI20" s="120"/>
      <c r="AJ20" s="120"/>
      <c r="AK20" s="120"/>
      <c r="AL20" s="120"/>
      <c r="AM20" s="118"/>
      <c r="AN20" s="118"/>
      <c r="AO20" s="118"/>
      <c r="AP20" s="118"/>
      <c r="AQ20" s="118"/>
      <c r="AR20" s="118"/>
      <c r="AS20" s="118" t="s">
        <v>80</v>
      </c>
      <c r="AT20" s="118"/>
      <c r="AU20" s="118"/>
      <c r="AV20" s="118"/>
      <c r="AW20" s="118"/>
      <c r="AX20" s="118"/>
      <c r="AY20" s="169">
        <v>90</v>
      </c>
      <c r="AZ20" s="43">
        <v>1.4</v>
      </c>
      <c r="BA20" s="339">
        <v>90</v>
      </c>
      <c r="BB20" s="340">
        <v>6.2</v>
      </c>
      <c r="BC20" s="43">
        <v>1.5</v>
      </c>
      <c r="BD20" s="46"/>
    </row>
    <row r="21" spans="1:56" x14ac:dyDescent="0.2">
      <c r="A21" s="199">
        <v>13</v>
      </c>
      <c r="B21" s="141">
        <v>28.1</v>
      </c>
      <c r="C21" s="141">
        <v>34.9</v>
      </c>
      <c r="D21" s="141">
        <v>20.2</v>
      </c>
      <c r="E21" s="175">
        <f t="shared" si="2"/>
        <v>14.7</v>
      </c>
      <c r="F21" s="141">
        <v>19.3</v>
      </c>
      <c r="G21" s="141">
        <v>19.5</v>
      </c>
      <c r="H21" s="141">
        <v>17.7</v>
      </c>
      <c r="I21" s="141">
        <v>19.600000000000001</v>
      </c>
      <c r="J21" s="141">
        <v>15.7</v>
      </c>
      <c r="K21" s="141">
        <v>15.6</v>
      </c>
      <c r="L21" s="176">
        <v>49</v>
      </c>
      <c r="M21" s="176">
        <v>79</v>
      </c>
      <c r="N21" s="176">
        <v>29</v>
      </c>
      <c r="O21" s="141">
        <v>859</v>
      </c>
      <c r="P21" s="141">
        <v>860.3</v>
      </c>
      <c r="Q21" s="141">
        <v>856.4</v>
      </c>
      <c r="R21" s="175">
        <f t="shared" si="0"/>
        <v>3.8999999999999773</v>
      </c>
      <c r="S21" s="141">
        <v>1001.1</v>
      </c>
      <c r="T21" s="141">
        <v>1004.4</v>
      </c>
      <c r="U21" s="141">
        <v>996.8</v>
      </c>
      <c r="V21" s="141">
        <f t="shared" si="3"/>
        <v>7.6000000000000227</v>
      </c>
      <c r="W21" s="176">
        <v>3</v>
      </c>
      <c r="X21" s="176">
        <v>10</v>
      </c>
      <c r="Y21" s="176">
        <v>2</v>
      </c>
      <c r="Z21" s="141">
        <v>11.5</v>
      </c>
      <c r="AA21" s="141" t="s">
        <v>92</v>
      </c>
      <c r="AB21" s="120">
        <v>8.15</v>
      </c>
      <c r="AC21" s="120" t="s">
        <v>80</v>
      </c>
      <c r="AD21" s="120"/>
      <c r="AE21" s="120"/>
      <c r="AF21" s="120"/>
      <c r="AG21" s="120"/>
      <c r="AH21" s="120"/>
      <c r="AI21" s="111"/>
      <c r="AJ21" s="120"/>
      <c r="AK21" s="120"/>
      <c r="AL21" s="120"/>
      <c r="AM21" s="118"/>
      <c r="AN21" s="17"/>
      <c r="AO21" s="118"/>
      <c r="AP21" s="118"/>
      <c r="AQ21" s="118"/>
      <c r="AR21" s="118"/>
      <c r="AS21" s="118"/>
      <c r="AT21" s="118"/>
      <c r="AU21" s="118" t="s">
        <v>80</v>
      </c>
      <c r="AV21" s="118"/>
      <c r="AW21" s="17"/>
      <c r="AX21" s="17" t="s">
        <v>86</v>
      </c>
      <c r="AY21" s="169">
        <v>68</v>
      </c>
      <c r="AZ21" s="43">
        <v>1.8</v>
      </c>
      <c r="BA21" s="339">
        <v>68</v>
      </c>
      <c r="BB21" s="340">
        <v>7.3</v>
      </c>
      <c r="BC21" s="43">
        <v>1.7</v>
      </c>
      <c r="BD21" s="46"/>
    </row>
    <row r="22" spans="1:56" x14ac:dyDescent="0.2">
      <c r="A22" s="199">
        <v>14</v>
      </c>
      <c r="B22" s="141">
        <v>27.9</v>
      </c>
      <c r="C22" s="141">
        <v>35</v>
      </c>
      <c r="D22" s="141">
        <v>18.600000000000001</v>
      </c>
      <c r="E22" s="175">
        <f t="shared" si="2"/>
        <v>16.399999999999999</v>
      </c>
      <c r="F22" s="141">
        <v>17.399999999999999</v>
      </c>
      <c r="G22" s="141">
        <v>19.100000000000001</v>
      </c>
      <c r="H22" s="141">
        <v>16.3</v>
      </c>
      <c r="I22" s="141">
        <v>18.7</v>
      </c>
      <c r="J22" s="141">
        <v>13.3</v>
      </c>
      <c r="K22" s="141">
        <v>14.3</v>
      </c>
      <c r="L22" s="176">
        <v>41</v>
      </c>
      <c r="M22" s="176">
        <v>82</v>
      </c>
      <c r="N22" s="176">
        <v>24</v>
      </c>
      <c r="O22" s="141">
        <v>860.1</v>
      </c>
      <c r="P22" s="141">
        <v>861.1</v>
      </c>
      <c r="Q22" s="141">
        <v>858.8</v>
      </c>
      <c r="R22" s="175">
        <f t="shared" si="0"/>
        <v>2.3000000000000682</v>
      </c>
      <c r="S22" s="141">
        <v>1002.9</v>
      </c>
      <c r="T22" s="141">
        <v>1005.7</v>
      </c>
      <c r="U22" s="141">
        <v>999.6</v>
      </c>
      <c r="V22" s="141">
        <f t="shared" si="3"/>
        <v>6.1000000000000227</v>
      </c>
      <c r="W22" s="176">
        <v>2</v>
      </c>
      <c r="X22" s="176">
        <v>10</v>
      </c>
      <c r="Y22" s="176">
        <v>2</v>
      </c>
      <c r="Z22" s="141">
        <v>11.6</v>
      </c>
      <c r="AA22" s="141">
        <v>0</v>
      </c>
      <c r="AB22" s="120">
        <v>9.44</v>
      </c>
      <c r="AC22" s="120"/>
      <c r="AD22" s="120"/>
      <c r="AE22" s="120"/>
      <c r="AF22" s="120"/>
      <c r="AG22" s="120"/>
      <c r="AH22" s="120"/>
      <c r="AI22" s="120"/>
      <c r="AJ22" s="120"/>
      <c r="AK22" s="120"/>
      <c r="AL22" s="120"/>
      <c r="AM22" s="118"/>
      <c r="AN22" s="17"/>
      <c r="AO22" s="118"/>
      <c r="AP22" s="118"/>
      <c r="AQ22" s="118"/>
      <c r="AR22" s="118"/>
      <c r="AS22" s="118"/>
      <c r="AT22" s="118"/>
      <c r="AU22" s="118"/>
      <c r="AV22" s="118"/>
      <c r="AW22" s="118"/>
      <c r="AX22" s="118"/>
      <c r="AY22" s="169">
        <v>23</v>
      </c>
      <c r="AZ22" s="43">
        <v>2.1</v>
      </c>
      <c r="BA22" s="339">
        <v>23</v>
      </c>
      <c r="BB22" s="340">
        <v>6.7</v>
      </c>
      <c r="BC22" s="43">
        <v>2.2000000000000002</v>
      </c>
      <c r="BD22" s="46"/>
    </row>
    <row r="23" spans="1:56" x14ac:dyDescent="0.2">
      <c r="A23" s="199">
        <v>15</v>
      </c>
      <c r="B23" s="141">
        <v>28.5</v>
      </c>
      <c r="C23" s="141">
        <v>33.5</v>
      </c>
      <c r="D23" s="141">
        <v>20.3</v>
      </c>
      <c r="E23" s="175">
        <f t="shared" si="2"/>
        <v>13.2</v>
      </c>
      <c r="F23" s="141">
        <v>20</v>
      </c>
      <c r="G23" s="141">
        <v>20.399999999999999</v>
      </c>
      <c r="H23" s="141">
        <v>19.5</v>
      </c>
      <c r="I23" s="141">
        <v>20.7</v>
      </c>
      <c r="J23" s="141">
        <v>18.5</v>
      </c>
      <c r="K23" s="141">
        <v>17.100000000000001</v>
      </c>
      <c r="L23" s="176">
        <v>53</v>
      </c>
      <c r="M23" s="176">
        <v>81</v>
      </c>
      <c r="N23" s="176">
        <v>39</v>
      </c>
      <c r="O23" s="141">
        <v>862.1</v>
      </c>
      <c r="P23" s="141">
        <v>863.8</v>
      </c>
      <c r="Q23" s="141">
        <v>860.4</v>
      </c>
      <c r="R23" s="175">
        <f t="shared" si="0"/>
        <v>3.3999999999999773</v>
      </c>
      <c r="S23" s="141">
        <v>1005.5</v>
      </c>
      <c r="T23" s="141">
        <v>1009.3</v>
      </c>
      <c r="U23" s="141">
        <v>1002</v>
      </c>
      <c r="V23" s="141">
        <f t="shared" si="3"/>
        <v>7.2999999999999545</v>
      </c>
      <c r="W23" s="176">
        <v>5</v>
      </c>
      <c r="X23" s="176">
        <v>10</v>
      </c>
      <c r="Y23" s="176">
        <v>2</v>
      </c>
      <c r="Z23" s="141">
        <v>10</v>
      </c>
      <c r="AA23" s="141">
        <v>0</v>
      </c>
      <c r="AB23" s="120">
        <v>6.49</v>
      </c>
      <c r="AC23" s="120"/>
      <c r="AD23" s="120"/>
      <c r="AE23" s="120"/>
      <c r="AF23" s="120"/>
      <c r="AG23" s="120"/>
      <c r="AH23" s="120"/>
      <c r="AI23" s="120"/>
      <c r="AJ23" s="120"/>
      <c r="AK23" s="120"/>
      <c r="AL23" s="120"/>
      <c r="AM23" s="118"/>
      <c r="AN23" s="17"/>
      <c r="AO23" s="118"/>
      <c r="AP23" s="118"/>
      <c r="AQ23" s="118"/>
      <c r="AR23" s="118"/>
      <c r="AS23" s="118"/>
      <c r="AT23" s="118"/>
      <c r="AU23" s="118" t="s">
        <v>80</v>
      </c>
      <c r="AV23" s="118"/>
      <c r="AW23" s="118"/>
      <c r="AX23" s="118" t="s">
        <v>101</v>
      </c>
      <c r="AY23" s="169">
        <v>180</v>
      </c>
      <c r="AZ23" s="43">
        <v>3.1</v>
      </c>
      <c r="BA23" s="339">
        <v>180</v>
      </c>
      <c r="BB23" s="340">
        <v>6.7</v>
      </c>
      <c r="BC23" s="43">
        <v>1.8</v>
      </c>
      <c r="BD23" s="46"/>
    </row>
    <row r="24" spans="1:56" x14ac:dyDescent="0.2">
      <c r="A24" s="199">
        <v>16</v>
      </c>
      <c r="B24" s="141">
        <v>26.6</v>
      </c>
      <c r="C24" s="141">
        <v>33.6</v>
      </c>
      <c r="D24" s="141">
        <v>19.3</v>
      </c>
      <c r="E24" s="175">
        <f t="shared" si="2"/>
        <v>14.3</v>
      </c>
      <c r="F24" s="141">
        <v>18.2</v>
      </c>
      <c r="G24" s="141">
        <v>18.8</v>
      </c>
      <c r="H24" s="141">
        <v>17.100000000000001</v>
      </c>
      <c r="I24" s="141">
        <v>19.399999999999999</v>
      </c>
      <c r="J24" s="141">
        <v>14.8</v>
      </c>
      <c r="K24" s="141">
        <v>15.1</v>
      </c>
      <c r="L24" s="176">
        <v>52</v>
      </c>
      <c r="M24" s="176">
        <v>76</v>
      </c>
      <c r="N24" s="176">
        <v>32</v>
      </c>
      <c r="O24" s="141">
        <v>863.8</v>
      </c>
      <c r="P24" s="141">
        <v>865.3</v>
      </c>
      <c r="Q24" s="141">
        <v>861.5</v>
      </c>
      <c r="R24" s="175">
        <f t="shared" si="0"/>
        <v>3.7999999999999545</v>
      </c>
      <c r="S24" s="141">
        <v>1007</v>
      </c>
      <c r="T24" s="141">
        <v>1010.5</v>
      </c>
      <c r="U24" s="141">
        <v>1003.3</v>
      </c>
      <c r="V24" s="141">
        <f t="shared" si="3"/>
        <v>7.2000000000000455</v>
      </c>
      <c r="W24" s="176">
        <v>4</v>
      </c>
      <c r="X24" s="176">
        <v>10</v>
      </c>
      <c r="Y24" s="176">
        <v>2</v>
      </c>
      <c r="Z24" s="141">
        <v>11.7</v>
      </c>
      <c r="AA24" s="141">
        <v>8.1999999999999993</v>
      </c>
      <c r="AB24" s="120">
        <v>8</v>
      </c>
      <c r="AC24" s="120" t="s">
        <v>80</v>
      </c>
      <c r="AD24" s="120" t="s">
        <v>80</v>
      </c>
      <c r="AE24" s="120"/>
      <c r="AF24" s="120"/>
      <c r="AG24" s="120"/>
      <c r="AH24" s="120"/>
      <c r="AI24" s="120"/>
      <c r="AJ24" s="120"/>
      <c r="AK24" s="120"/>
      <c r="AL24" s="120"/>
      <c r="AM24" s="17"/>
      <c r="AN24" s="118"/>
      <c r="AO24" s="118"/>
      <c r="AP24" s="118"/>
      <c r="AQ24" s="118"/>
      <c r="AR24" s="118"/>
      <c r="AS24" s="118"/>
      <c r="AT24" s="118" t="s">
        <v>80</v>
      </c>
      <c r="AU24" s="118" t="s">
        <v>80</v>
      </c>
      <c r="AV24" s="118" t="s">
        <v>80</v>
      </c>
      <c r="AW24" s="118"/>
      <c r="AX24" s="118" t="s">
        <v>95</v>
      </c>
      <c r="AY24" s="169" t="s">
        <v>81</v>
      </c>
      <c r="AZ24" s="43">
        <v>2.8</v>
      </c>
      <c r="BA24" s="339">
        <v>248</v>
      </c>
      <c r="BB24" s="340">
        <v>12.6</v>
      </c>
      <c r="BC24" s="43">
        <v>2.8</v>
      </c>
      <c r="BD24" s="46"/>
    </row>
    <row r="25" spans="1:56" x14ac:dyDescent="0.2">
      <c r="A25" s="199">
        <v>17</v>
      </c>
      <c r="B25" s="141">
        <v>25.2</v>
      </c>
      <c r="C25" s="141">
        <v>34.4</v>
      </c>
      <c r="D25" s="141">
        <v>17.2</v>
      </c>
      <c r="E25" s="175">
        <f t="shared" si="2"/>
        <v>17.2</v>
      </c>
      <c r="F25" s="141">
        <v>17.399999999999999</v>
      </c>
      <c r="G25" s="141">
        <v>19.399999999999999</v>
      </c>
      <c r="H25" s="141">
        <v>19.100000000000001</v>
      </c>
      <c r="I25" s="141">
        <v>22.5</v>
      </c>
      <c r="J25" s="141">
        <v>15.1</v>
      </c>
      <c r="K25" s="141">
        <v>16.7</v>
      </c>
      <c r="L25" s="176">
        <v>64</v>
      </c>
      <c r="M25" s="176">
        <v>91</v>
      </c>
      <c r="N25" s="176">
        <v>30</v>
      </c>
      <c r="O25" s="141">
        <v>863.6</v>
      </c>
      <c r="P25" s="141">
        <v>865.3</v>
      </c>
      <c r="Q25" s="141">
        <v>861.1</v>
      </c>
      <c r="R25" s="175">
        <f t="shared" si="0"/>
        <v>4.1999999999999318</v>
      </c>
      <c r="S25" s="141">
        <v>1007.7</v>
      </c>
      <c r="T25" s="141">
        <v>1011.5</v>
      </c>
      <c r="U25" s="141">
        <v>1003</v>
      </c>
      <c r="V25" s="141">
        <f t="shared" si="3"/>
        <v>8.5</v>
      </c>
      <c r="W25" s="176">
        <v>2</v>
      </c>
      <c r="X25" s="176">
        <v>10</v>
      </c>
      <c r="Y25" s="176">
        <v>2</v>
      </c>
      <c r="Z25" s="141">
        <v>10.8</v>
      </c>
      <c r="AA25" s="141">
        <v>1.2</v>
      </c>
      <c r="AB25" s="120">
        <v>6.77</v>
      </c>
      <c r="AC25" s="120" t="s">
        <v>80</v>
      </c>
      <c r="AD25" s="120"/>
      <c r="AE25" s="120"/>
      <c r="AF25" s="120"/>
      <c r="AG25" s="120"/>
      <c r="AH25" s="120"/>
      <c r="AI25" s="120"/>
      <c r="AJ25" s="120" t="s">
        <v>80</v>
      </c>
      <c r="AK25" s="120"/>
      <c r="AL25" s="120"/>
      <c r="AM25" s="118"/>
      <c r="AN25" s="118"/>
      <c r="AO25" s="118"/>
      <c r="AP25" s="118"/>
      <c r="AQ25" s="118"/>
      <c r="AR25" s="118"/>
      <c r="AS25" s="118" t="s">
        <v>80</v>
      </c>
      <c r="AT25" s="118" t="s">
        <v>80</v>
      </c>
      <c r="AU25" s="118" t="s">
        <v>80</v>
      </c>
      <c r="AV25" s="118"/>
      <c r="AW25" s="118"/>
      <c r="AX25" s="118"/>
      <c r="AY25" s="119" t="s">
        <v>81</v>
      </c>
      <c r="AZ25" s="43">
        <v>1.1000000000000001</v>
      </c>
      <c r="BA25" s="339">
        <v>270</v>
      </c>
      <c r="BB25" s="340">
        <v>8.4</v>
      </c>
      <c r="BC25" s="43">
        <v>1.2</v>
      </c>
      <c r="BD25" s="46"/>
    </row>
    <row r="26" spans="1:56" x14ac:dyDescent="0.2">
      <c r="A26" s="199">
        <v>18</v>
      </c>
      <c r="B26" s="141">
        <v>27</v>
      </c>
      <c r="C26" s="141">
        <v>34.700000000000003</v>
      </c>
      <c r="D26" s="141">
        <v>19.3</v>
      </c>
      <c r="E26" s="175">
        <f t="shared" si="2"/>
        <v>15.400000000000002</v>
      </c>
      <c r="F26" s="141">
        <v>18</v>
      </c>
      <c r="G26" s="141">
        <v>19.399999999999999</v>
      </c>
      <c r="H26" s="141">
        <v>18</v>
      </c>
      <c r="I26" s="141">
        <v>20.100000000000001</v>
      </c>
      <c r="J26" s="141">
        <v>15.6</v>
      </c>
      <c r="K26" s="141">
        <v>15.9</v>
      </c>
      <c r="L26" s="176">
        <v>54</v>
      </c>
      <c r="M26" s="176">
        <v>84</v>
      </c>
      <c r="N26" s="176">
        <v>29</v>
      </c>
      <c r="O26" s="141">
        <v>862.9</v>
      </c>
      <c r="P26" s="141">
        <v>864.9</v>
      </c>
      <c r="Q26" s="141">
        <v>860.8</v>
      </c>
      <c r="R26" s="175">
        <f t="shared" si="0"/>
        <v>4.1000000000000227</v>
      </c>
      <c r="S26" s="141">
        <v>1006.4</v>
      </c>
      <c r="T26" s="141">
        <v>1010.8</v>
      </c>
      <c r="U26" s="141">
        <v>1001.6</v>
      </c>
      <c r="V26" s="141">
        <f t="shared" si="3"/>
        <v>9.1999999999999318</v>
      </c>
      <c r="W26" s="176">
        <v>2</v>
      </c>
      <c r="X26" s="176">
        <v>10</v>
      </c>
      <c r="Y26" s="176">
        <v>2</v>
      </c>
      <c r="Z26" s="141">
        <v>10.1</v>
      </c>
      <c r="AA26" s="141">
        <v>0</v>
      </c>
      <c r="AB26" s="120">
        <v>6.44</v>
      </c>
      <c r="AC26" s="120"/>
      <c r="AD26" s="120"/>
      <c r="AE26" s="120"/>
      <c r="AF26" s="120"/>
      <c r="AG26" s="120"/>
      <c r="AH26" s="120"/>
      <c r="AI26" s="120"/>
      <c r="AJ26" s="120"/>
      <c r="AK26" s="120"/>
      <c r="AL26" s="120"/>
      <c r="AM26" s="118"/>
      <c r="AN26" s="118"/>
      <c r="AO26" s="118"/>
      <c r="AP26" s="118"/>
      <c r="AQ26" s="118"/>
      <c r="AR26" s="118"/>
      <c r="AS26" s="81" t="s">
        <v>80</v>
      </c>
      <c r="AT26" s="118"/>
      <c r="AU26" s="118"/>
      <c r="AV26" s="118"/>
      <c r="AW26" s="118"/>
      <c r="AX26" s="118"/>
      <c r="AY26" s="169" t="s">
        <v>81</v>
      </c>
      <c r="AZ26" s="43">
        <v>1.1000000000000001</v>
      </c>
      <c r="BA26" s="339">
        <v>113</v>
      </c>
      <c r="BB26" s="340">
        <v>5</v>
      </c>
      <c r="BC26" s="43">
        <v>1</v>
      </c>
      <c r="BD26" s="46"/>
    </row>
    <row r="27" spans="1:56" x14ac:dyDescent="0.2">
      <c r="A27" s="199">
        <v>19</v>
      </c>
      <c r="B27" s="141">
        <v>26.8</v>
      </c>
      <c r="C27" s="141">
        <v>34.4</v>
      </c>
      <c r="D27" s="141">
        <v>19</v>
      </c>
      <c r="E27" s="175">
        <v>15.4</v>
      </c>
      <c r="F27" s="141">
        <v>18.7</v>
      </c>
      <c r="G27" s="141">
        <v>19.399999999999999</v>
      </c>
      <c r="H27" s="141">
        <v>18.2</v>
      </c>
      <c r="I27" s="141">
        <v>19.7</v>
      </c>
      <c r="J27" s="141">
        <v>15.2</v>
      </c>
      <c r="K27" s="141">
        <v>16.100000000000001</v>
      </c>
      <c r="L27" s="176">
        <v>56</v>
      </c>
      <c r="M27" s="176">
        <v>86</v>
      </c>
      <c r="N27" s="176">
        <v>29</v>
      </c>
      <c r="O27" s="141">
        <v>861.8</v>
      </c>
      <c r="P27" s="141">
        <v>863.4</v>
      </c>
      <c r="Q27" s="141">
        <v>858.1</v>
      </c>
      <c r="R27" s="175">
        <f t="shared" si="0"/>
        <v>5.2999999999999545</v>
      </c>
      <c r="S27" s="141">
        <v>1005.4</v>
      </c>
      <c r="T27" s="141">
        <v>1008.6</v>
      </c>
      <c r="U27" s="141">
        <v>999.2</v>
      </c>
      <c r="V27" s="141">
        <f t="shared" si="3"/>
        <v>9.3999999999999773</v>
      </c>
      <c r="W27" s="176">
        <v>1</v>
      </c>
      <c r="X27" s="176">
        <v>10</v>
      </c>
      <c r="Y27" s="176">
        <v>2</v>
      </c>
      <c r="Z27" s="141">
        <v>11.6</v>
      </c>
      <c r="AA27" s="141">
        <v>0</v>
      </c>
      <c r="AB27" s="120">
        <v>6.48</v>
      </c>
      <c r="AC27" s="120"/>
      <c r="AD27" s="120"/>
      <c r="AE27" s="120"/>
      <c r="AF27" s="120"/>
      <c r="AG27" s="120"/>
      <c r="AH27" s="120"/>
      <c r="AI27" s="120"/>
      <c r="AJ27" s="120"/>
      <c r="AK27" s="120"/>
      <c r="AL27" s="120"/>
      <c r="AM27" s="118"/>
      <c r="AN27" s="118"/>
      <c r="AO27" s="118"/>
      <c r="AP27" s="118"/>
      <c r="AQ27" s="118"/>
      <c r="AR27" s="118"/>
      <c r="AS27" s="118"/>
      <c r="AT27" s="118"/>
      <c r="AU27" s="118"/>
      <c r="AV27" s="118"/>
      <c r="AW27" s="118"/>
      <c r="AX27" s="118"/>
      <c r="AY27" s="169">
        <v>68</v>
      </c>
      <c r="AZ27" s="43">
        <v>1.6</v>
      </c>
      <c r="BA27" s="339">
        <v>23</v>
      </c>
      <c r="BB27" s="340">
        <v>5.6</v>
      </c>
      <c r="BC27" s="43">
        <v>1.2</v>
      </c>
      <c r="BD27" s="46"/>
    </row>
    <row r="28" spans="1:56" x14ac:dyDescent="0.2">
      <c r="A28" s="354">
        <v>20</v>
      </c>
      <c r="B28" s="355">
        <v>26.7</v>
      </c>
      <c r="C28" s="355">
        <v>34.200000000000003</v>
      </c>
      <c r="D28" s="355">
        <v>21.9</v>
      </c>
      <c r="E28" s="356">
        <v>12.3</v>
      </c>
      <c r="F28" s="355">
        <v>21.2</v>
      </c>
      <c r="G28" s="355">
        <v>19.8</v>
      </c>
      <c r="H28" s="355">
        <v>19.100000000000001</v>
      </c>
      <c r="I28" s="355">
        <v>25.7</v>
      </c>
      <c r="J28" s="355">
        <v>16.5</v>
      </c>
      <c r="K28" s="355">
        <v>16.8</v>
      </c>
      <c r="L28" s="357">
        <v>58</v>
      </c>
      <c r="M28" s="357">
        <v>83</v>
      </c>
      <c r="N28" s="357">
        <v>32</v>
      </c>
      <c r="O28" s="355">
        <v>860</v>
      </c>
      <c r="P28" s="355">
        <v>861.4</v>
      </c>
      <c r="Q28" s="355">
        <v>856.9</v>
      </c>
      <c r="R28" s="356">
        <f t="shared" si="0"/>
        <v>4.5</v>
      </c>
      <c r="S28" s="355">
        <v>1002.4</v>
      </c>
      <c r="T28" s="355">
        <v>1005.6</v>
      </c>
      <c r="U28" s="355">
        <v>998</v>
      </c>
      <c r="V28" s="355">
        <f t="shared" si="3"/>
        <v>7.6000000000000227</v>
      </c>
      <c r="W28" s="357">
        <v>4</v>
      </c>
      <c r="X28" s="357">
        <v>10</v>
      </c>
      <c r="Y28" s="357">
        <v>2</v>
      </c>
      <c r="Z28" s="355">
        <v>9.1999999999999993</v>
      </c>
      <c r="AA28" s="355">
        <v>2.2999999999999998</v>
      </c>
      <c r="AB28" s="358">
        <v>10.39</v>
      </c>
      <c r="AC28" s="358" t="s">
        <v>80</v>
      </c>
      <c r="AD28" s="358"/>
      <c r="AE28" s="358"/>
      <c r="AF28" s="358"/>
      <c r="AG28" s="358"/>
      <c r="AH28" s="358"/>
      <c r="AI28" s="358"/>
      <c r="AJ28" s="358"/>
      <c r="AK28" s="358"/>
      <c r="AL28" s="358"/>
      <c r="AM28" s="359"/>
      <c r="AN28" s="359"/>
      <c r="AO28" s="359"/>
      <c r="AP28" s="359"/>
      <c r="AQ28" s="359"/>
      <c r="AR28" s="359"/>
      <c r="AS28" s="359"/>
      <c r="AT28" s="359" t="s">
        <v>80</v>
      </c>
      <c r="AU28" s="359" t="s">
        <v>80</v>
      </c>
      <c r="AV28" s="359"/>
      <c r="AW28" s="359"/>
      <c r="AX28" s="359" t="s">
        <v>95</v>
      </c>
      <c r="AY28" s="360" t="s">
        <v>81</v>
      </c>
      <c r="AZ28" s="361">
        <v>3.6</v>
      </c>
      <c r="BA28" s="362">
        <v>180</v>
      </c>
      <c r="BB28" s="363">
        <v>12.9</v>
      </c>
      <c r="BC28" s="361">
        <v>3.7</v>
      </c>
      <c r="BD28" s="364"/>
    </row>
    <row r="29" spans="1:56" x14ac:dyDescent="0.2">
      <c r="A29" s="199">
        <v>21</v>
      </c>
      <c r="B29" s="141">
        <v>26.3</v>
      </c>
      <c r="C29" s="141">
        <v>34.5</v>
      </c>
      <c r="D29" s="141">
        <v>19</v>
      </c>
      <c r="E29" s="175">
        <f t="shared" si="2"/>
        <v>15.5</v>
      </c>
      <c r="F29" s="141">
        <v>17.8</v>
      </c>
      <c r="G29" s="141">
        <v>20.2</v>
      </c>
      <c r="H29" s="141">
        <v>19.7</v>
      </c>
      <c r="I29" s="141">
        <v>20.3</v>
      </c>
      <c r="J29" s="141">
        <v>18.100000000000001</v>
      </c>
      <c r="K29" s="141">
        <v>17.3</v>
      </c>
      <c r="L29" s="176">
        <v>57</v>
      </c>
      <c r="M29" s="176">
        <v>92</v>
      </c>
      <c r="N29" s="176">
        <v>34</v>
      </c>
      <c r="O29" s="141">
        <v>862.3</v>
      </c>
      <c r="P29" s="141">
        <v>864</v>
      </c>
      <c r="Q29" s="141">
        <v>861</v>
      </c>
      <c r="R29" s="175">
        <f t="shared" si="0"/>
        <v>3</v>
      </c>
      <c r="S29" s="141">
        <v>1009</v>
      </c>
      <c r="T29" s="141">
        <v>1009.2</v>
      </c>
      <c r="U29" s="141">
        <v>1003.1</v>
      </c>
      <c r="V29" s="141">
        <f t="shared" si="3"/>
        <v>6.1000000000000227</v>
      </c>
      <c r="W29" s="176">
        <v>5</v>
      </c>
      <c r="X29" s="176">
        <v>10</v>
      </c>
      <c r="Y29" s="176">
        <v>2</v>
      </c>
      <c r="Z29" s="141">
        <v>7.8</v>
      </c>
      <c r="AA29" s="141">
        <v>0</v>
      </c>
      <c r="AB29" s="120">
        <v>5.5</v>
      </c>
      <c r="AC29" s="120"/>
      <c r="AD29" s="120"/>
      <c r="AE29" s="120"/>
      <c r="AF29" s="120"/>
      <c r="AG29" s="120"/>
      <c r="AH29" s="120"/>
      <c r="AI29" s="120"/>
      <c r="AJ29" s="120" t="s">
        <v>80</v>
      </c>
      <c r="AK29" s="120"/>
      <c r="AL29" s="120"/>
      <c r="AM29" s="118"/>
      <c r="AN29" s="118"/>
      <c r="AO29" s="118"/>
      <c r="AP29" s="118"/>
      <c r="AQ29" s="118"/>
      <c r="AR29" s="118"/>
      <c r="AS29" s="118"/>
      <c r="AT29" s="118"/>
      <c r="AU29" s="118"/>
      <c r="AV29" s="118"/>
      <c r="AW29" s="118"/>
      <c r="AX29" s="118"/>
      <c r="AY29" s="169" t="s">
        <v>81</v>
      </c>
      <c r="AZ29" s="43">
        <v>2</v>
      </c>
      <c r="BA29" s="339">
        <v>270</v>
      </c>
      <c r="BB29" s="340">
        <v>7.3</v>
      </c>
      <c r="BC29" s="43">
        <v>2</v>
      </c>
      <c r="BD29" s="46"/>
    </row>
    <row r="30" spans="1:56" x14ac:dyDescent="0.2">
      <c r="A30" s="199">
        <v>22</v>
      </c>
      <c r="B30" s="141">
        <v>28.2</v>
      </c>
      <c r="C30" s="141">
        <v>34.799999999999997</v>
      </c>
      <c r="D30" s="214">
        <v>18.7</v>
      </c>
      <c r="E30" s="175">
        <f t="shared" si="2"/>
        <v>16.099999999999998</v>
      </c>
      <c r="F30" s="141">
        <v>18</v>
      </c>
      <c r="G30" s="141">
        <v>19.7</v>
      </c>
      <c r="H30" s="141">
        <v>18</v>
      </c>
      <c r="I30" s="141">
        <v>20.8</v>
      </c>
      <c r="J30" s="141">
        <v>14.5</v>
      </c>
      <c r="K30" s="141">
        <v>15.8</v>
      </c>
      <c r="L30" s="176">
        <v>52</v>
      </c>
      <c r="M30" s="176">
        <v>90</v>
      </c>
      <c r="N30" s="176">
        <v>29</v>
      </c>
      <c r="O30" s="141">
        <v>863.5</v>
      </c>
      <c r="P30" s="141">
        <v>865.4</v>
      </c>
      <c r="Q30" s="141">
        <v>861.4</v>
      </c>
      <c r="R30" s="175">
        <f t="shared" si="0"/>
        <v>4</v>
      </c>
      <c r="S30" s="141">
        <v>1007.2</v>
      </c>
      <c r="T30" s="141">
        <v>1011.2</v>
      </c>
      <c r="U30" s="141">
        <v>1002.8</v>
      </c>
      <c r="V30" s="141">
        <f t="shared" si="3"/>
        <v>8.4000000000000909</v>
      </c>
      <c r="W30" s="176">
        <v>2</v>
      </c>
      <c r="X30" s="176">
        <v>10</v>
      </c>
      <c r="Y30" s="176">
        <v>2</v>
      </c>
      <c r="Z30" s="141">
        <v>11.8</v>
      </c>
      <c r="AA30" s="141">
        <v>0</v>
      </c>
      <c r="AB30" s="120">
        <v>6.84</v>
      </c>
      <c r="AC30" s="120"/>
      <c r="AD30" s="120"/>
      <c r="AE30" s="120"/>
      <c r="AF30" s="120"/>
      <c r="AG30" s="120"/>
      <c r="AH30" s="120"/>
      <c r="AI30" s="120"/>
      <c r="AJ30" s="120" t="s">
        <v>80</v>
      </c>
      <c r="AK30" s="120"/>
      <c r="AL30" s="120"/>
      <c r="AM30" s="17"/>
      <c r="AN30" s="118"/>
      <c r="AO30" s="118"/>
      <c r="AP30" s="118"/>
      <c r="AQ30" s="118"/>
      <c r="AR30" s="118"/>
      <c r="AS30" s="118"/>
      <c r="AT30" s="118"/>
      <c r="AU30" s="118"/>
      <c r="AV30" s="118"/>
      <c r="AW30" s="118"/>
      <c r="AX30" s="118"/>
      <c r="AY30" s="169">
        <v>113</v>
      </c>
      <c r="AZ30" s="43">
        <v>1.6</v>
      </c>
      <c r="BA30" s="339">
        <v>90</v>
      </c>
      <c r="BB30" s="340">
        <v>6.4</v>
      </c>
      <c r="BC30" s="43">
        <v>0.9</v>
      </c>
      <c r="BD30" s="46"/>
    </row>
    <row r="31" spans="1:56" x14ac:dyDescent="0.2">
      <c r="A31" s="199">
        <v>23</v>
      </c>
      <c r="B31" s="141">
        <v>27.3</v>
      </c>
      <c r="C31" s="141">
        <v>35.299999999999997</v>
      </c>
      <c r="D31" s="141">
        <v>17.600000000000001</v>
      </c>
      <c r="E31" s="175">
        <f t="shared" si="2"/>
        <v>17.699999999999996</v>
      </c>
      <c r="F31" s="141">
        <v>17.5</v>
      </c>
      <c r="G31" s="141">
        <v>18.100000000000001</v>
      </c>
      <c r="H31" s="141">
        <v>15.5</v>
      </c>
      <c r="I31" s="141">
        <v>18.5</v>
      </c>
      <c r="J31" s="141">
        <v>12.5</v>
      </c>
      <c r="K31" s="141">
        <v>13.7</v>
      </c>
      <c r="L31" s="176">
        <v>47</v>
      </c>
      <c r="M31" s="176">
        <v>82</v>
      </c>
      <c r="N31" s="176">
        <v>22</v>
      </c>
      <c r="O31" s="141">
        <v>862.6</v>
      </c>
      <c r="P31" s="141">
        <v>864.4</v>
      </c>
      <c r="Q31" s="141">
        <v>860.3</v>
      </c>
      <c r="R31" s="175">
        <f t="shared" si="0"/>
        <v>4.1000000000000227</v>
      </c>
      <c r="S31" s="141">
        <v>1005.7</v>
      </c>
      <c r="T31" s="141">
        <v>1010.2</v>
      </c>
      <c r="U31" s="141">
        <v>1000.8</v>
      </c>
      <c r="V31" s="141">
        <f t="shared" si="3"/>
        <v>9.4000000000000909</v>
      </c>
      <c r="W31" s="176">
        <v>1</v>
      </c>
      <c r="X31" s="176">
        <v>10</v>
      </c>
      <c r="Y31" s="176">
        <v>2</v>
      </c>
      <c r="Z31" s="141">
        <v>11.9</v>
      </c>
      <c r="AA31" s="141">
        <v>0</v>
      </c>
      <c r="AB31" s="120">
        <v>9.58</v>
      </c>
      <c r="AC31" s="120"/>
      <c r="AD31" s="120"/>
      <c r="AE31" s="120"/>
      <c r="AF31" s="120"/>
      <c r="AG31" s="120"/>
      <c r="AH31" s="120"/>
      <c r="AI31" s="120"/>
      <c r="AJ31" s="120"/>
      <c r="AK31" s="120"/>
      <c r="AL31" s="120"/>
      <c r="AM31" s="17"/>
      <c r="AN31" s="118"/>
      <c r="AO31" s="118"/>
      <c r="AP31" s="118"/>
      <c r="AQ31" s="118"/>
      <c r="AR31" s="118"/>
      <c r="AS31" s="118"/>
      <c r="AT31" s="118"/>
      <c r="AU31" s="118"/>
      <c r="AV31" s="118"/>
      <c r="AW31" s="118"/>
      <c r="AX31" s="118"/>
      <c r="AY31" s="169" t="s">
        <v>81</v>
      </c>
      <c r="AZ31" s="43">
        <v>1.5</v>
      </c>
      <c r="BA31" s="339">
        <v>68</v>
      </c>
      <c r="BB31" s="340">
        <v>6.4</v>
      </c>
      <c r="BC31" s="43">
        <v>1.4</v>
      </c>
      <c r="BD31" s="46"/>
    </row>
    <row r="32" spans="1:56" x14ac:dyDescent="0.2">
      <c r="A32" s="199">
        <v>24</v>
      </c>
      <c r="B32" s="141">
        <v>27</v>
      </c>
      <c r="C32" s="141">
        <v>34.5</v>
      </c>
      <c r="D32" s="141">
        <v>18.399999999999999</v>
      </c>
      <c r="E32" s="175">
        <f t="shared" si="2"/>
        <v>16.100000000000001</v>
      </c>
      <c r="F32" s="141">
        <v>17.8</v>
      </c>
      <c r="G32" s="141">
        <v>17.600000000000001</v>
      </c>
      <c r="H32" s="141">
        <v>14.6</v>
      </c>
      <c r="I32" s="141">
        <v>16.899999999999999</v>
      </c>
      <c r="J32" s="141">
        <v>11.1</v>
      </c>
      <c r="K32" s="141">
        <v>12.6</v>
      </c>
      <c r="L32" s="176">
        <v>44</v>
      </c>
      <c r="M32" s="176">
        <v>73</v>
      </c>
      <c r="N32" s="176">
        <v>22</v>
      </c>
      <c r="O32" s="141">
        <v>863</v>
      </c>
      <c r="P32" s="141">
        <v>865.7</v>
      </c>
      <c r="Q32" s="141">
        <v>861.2</v>
      </c>
      <c r="R32" s="175">
        <f t="shared" si="0"/>
        <v>4.5</v>
      </c>
      <c r="S32" s="141">
        <v>1006</v>
      </c>
      <c r="T32" s="141">
        <v>1009</v>
      </c>
      <c r="U32" s="141">
        <v>1002.2</v>
      </c>
      <c r="V32" s="141">
        <f t="shared" si="3"/>
        <v>6.7999999999999545</v>
      </c>
      <c r="W32" s="176">
        <v>3</v>
      </c>
      <c r="X32" s="176">
        <v>10</v>
      </c>
      <c r="Y32" s="176">
        <v>2</v>
      </c>
      <c r="Z32" s="141">
        <v>9.1</v>
      </c>
      <c r="AA32" s="141">
        <v>0</v>
      </c>
      <c r="AB32" s="120">
        <v>10.95</v>
      </c>
      <c r="AC32" s="120"/>
      <c r="AD32" s="120"/>
      <c r="AE32" s="120"/>
      <c r="AF32" s="120"/>
      <c r="AG32" s="120"/>
      <c r="AH32" s="120"/>
      <c r="AI32" s="120"/>
      <c r="AJ32" s="120"/>
      <c r="AK32" s="120"/>
      <c r="AL32" s="120"/>
      <c r="AM32" s="118"/>
      <c r="AN32" s="17"/>
      <c r="AO32" s="118"/>
      <c r="AP32" s="118"/>
      <c r="AQ32" s="118"/>
      <c r="AR32" s="118"/>
      <c r="AS32" s="118"/>
      <c r="AT32" s="118"/>
      <c r="AU32" s="118"/>
      <c r="AV32" s="118"/>
      <c r="AW32" s="118"/>
      <c r="AX32" s="118"/>
      <c r="AY32" s="169">
        <v>23</v>
      </c>
      <c r="AZ32" s="43">
        <v>3.1</v>
      </c>
      <c r="BA32" s="339">
        <v>68</v>
      </c>
      <c r="BB32" s="340">
        <v>9.5</v>
      </c>
      <c r="BC32" s="43">
        <v>3.2</v>
      </c>
      <c r="BD32" s="46"/>
    </row>
    <row r="33" spans="1:56" x14ac:dyDescent="0.2">
      <c r="A33" s="174">
        <v>25</v>
      </c>
      <c r="B33" s="141">
        <v>23.3</v>
      </c>
      <c r="C33" s="141">
        <v>26.3</v>
      </c>
      <c r="D33" s="141">
        <v>21</v>
      </c>
      <c r="E33" s="175">
        <f t="shared" si="2"/>
        <v>5.3000000000000007</v>
      </c>
      <c r="F33" s="141">
        <v>18.600000000000001</v>
      </c>
      <c r="G33" s="141">
        <v>17.8</v>
      </c>
      <c r="H33" s="141">
        <v>17.100000000000001</v>
      </c>
      <c r="I33" s="141">
        <v>18.100000000000001</v>
      </c>
      <c r="J33" s="141">
        <v>16.100000000000001</v>
      </c>
      <c r="K33" s="141">
        <v>15.1</v>
      </c>
      <c r="L33" s="176">
        <v>61</v>
      </c>
      <c r="M33" s="176">
        <v>72</v>
      </c>
      <c r="N33" s="176">
        <v>50</v>
      </c>
      <c r="O33" s="141">
        <v>867.3</v>
      </c>
      <c r="P33" s="141">
        <v>868.6</v>
      </c>
      <c r="Q33" s="141">
        <v>865.9</v>
      </c>
      <c r="R33" s="175">
        <f t="shared" si="0"/>
        <v>2.7000000000000455</v>
      </c>
      <c r="S33" s="141">
        <v>1012.6</v>
      </c>
      <c r="T33" s="141">
        <v>1015.1</v>
      </c>
      <c r="U33" s="141">
        <v>1008.5</v>
      </c>
      <c r="V33" s="141">
        <f t="shared" si="3"/>
        <v>6.6000000000000227</v>
      </c>
      <c r="W33" s="176">
        <v>7</v>
      </c>
      <c r="X33" s="176">
        <v>10</v>
      </c>
      <c r="Y33" s="176">
        <v>2</v>
      </c>
      <c r="Z33" s="141">
        <v>2.9</v>
      </c>
      <c r="AA33" s="141">
        <v>0</v>
      </c>
      <c r="AB33" s="120">
        <v>6.56</v>
      </c>
      <c r="AC33" s="120"/>
      <c r="AD33" s="120"/>
      <c r="AE33" s="120"/>
      <c r="AF33" s="120"/>
      <c r="AG33" s="120"/>
      <c r="AH33" s="120"/>
      <c r="AI33" s="120"/>
      <c r="AJ33" s="120"/>
      <c r="AK33" s="120"/>
      <c r="AL33" s="120"/>
      <c r="AM33" s="17"/>
      <c r="AN33" s="118"/>
      <c r="AO33" s="118"/>
      <c r="AP33" s="118"/>
      <c r="AQ33" s="118"/>
      <c r="AR33" s="118"/>
      <c r="AS33" s="118"/>
      <c r="AT33" s="118"/>
      <c r="AU33" s="118"/>
      <c r="AV33" s="118"/>
      <c r="AW33" s="118"/>
      <c r="AX33" s="118"/>
      <c r="AY33" s="121">
        <v>23</v>
      </c>
      <c r="AZ33" s="121">
        <v>2.8</v>
      </c>
      <c r="BA33" s="365">
        <v>23</v>
      </c>
      <c r="BB33" s="366">
        <v>5.6</v>
      </c>
      <c r="BC33" s="48">
        <v>2.8</v>
      </c>
      <c r="BD33" s="48"/>
    </row>
    <row r="34" spans="1:56" x14ac:dyDescent="0.2">
      <c r="A34" s="174">
        <v>26</v>
      </c>
      <c r="B34" s="141">
        <v>23.6</v>
      </c>
      <c r="C34" s="141">
        <v>28.2</v>
      </c>
      <c r="D34" s="141">
        <v>19.8</v>
      </c>
      <c r="E34" s="175">
        <f t="shared" si="2"/>
        <v>8.3999999999999986</v>
      </c>
      <c r="F34" s="141">
        <v>19.2</v>
      </c>
      <c r="G34" s="141">
        <v>17.899999999999999</v>
      </c>
      <c r="H34" s="141">
        <v>17.2</v>
      </c>
      <c r="I34" s="141">
        <v>19.100000000000001</v>
      </c>
      <c r="J34" s="141">
        <v>15.2</v>
      </c>
      <c r="K34" s="141">
        <v>15.1</v>
      </c>
      <c r="L34" s="176">
        <v>61</v>
      </c>
      <c r="M34" s="176">
        <v>83</v>
      </c>
      <c r="N34" s="176">
        <v>43</v>
      </c>
      <c r="O34" s="141">
        <v>866.6</v>
      </c>
      <c r="P34" s="141">
        <v>868.4</v>
      </c>
      <c r="Q34" s="141">
        <v>864.1</v>
      </c>
      <c r="R34" s="175">
        <f t="shared" si="0"/>
        <v>4.2999999999999545</v>
      </c>
      <c r="S34" s="141">
        <v>1012.1</v>
      </c>
      <c r="T34" s="141">
        <v>1015.3</v>
      </c>
      <c r="U34" s="141">
        <v>1008.3</v>
      </c>
      <c r="V34" s="141">
        <f t="shared" si="3"/>
        <v>7</v>
      </c>
      <c r="W34" s="176">
        <v>6</v>
      </c>
      <c r="X34" s="176">
        <v>10</v>
      </c>
      <c r="Y34" s="176">
        <v>2</v>
      </c>
      <c r="Z34" s="141">
        <v>4</v>
      </c>
      <c r="AA34" s="141" t="s">
        <v>92</v>
      </c>
      <c r="AB34" s="120">
        <v>4.58</v>
      </c>
      <c r="AC34" s="120" t="s">
        <v>80</v>
      </c>
      <c r="AD34" s="120"/>
      <c r="AE34" s="120"/>
      <c r="AF34" s="120"/>
      <c r="AG34" s="120"/>
      <c r="AH34" s="120"/>
      <c r="AI34" s="120"/>
      <c r="AJ34" s="120"/>
      <c r="AK34" s="120"/>
      <c r="AL34" s="120"/>
      <c r="AM34" s="122"/>
      <c r="AN34" s="122"/>
      <c r="AO34" s="122"/>
      <c r="AP34" s="122"/>
      <c r="AQ34" s="122"/>
      <c r="AR34" s="122"/>
      <c r="AS34" s="122"/>
      <c r="AT34" s="122"/>
      <c r="AU34" s="122"/>
      <c r="AV34" s="122"/>
      <c r="AW34" s="122"/>
      <c r="AX34" s="122"/>
      <c r="AY34" s="121" t="s">
        <v>81</v>
      </c>
      <c r="AZ34" s="121">
        <v>1.3</v>
      </c>
      <c r="BA34" s="365">
        <v>158</v>
      </c>
      <c r="BB34" s="366">
        <v>6.2</v>
      </c>
      <c r="BC34" s="48">
        <v>1.4</v>
      </c>
      <c r="BD34" s="48"/>
    </row>
    <row r="35" spans="1:56" x14ac:dyDescent="0.2">
      <c r="A35" s="174">
        <v>27</v>
      </c>
      <c r="B35" s="141">
        <v>24.6</v>
      </c>
      <c r="C35" s="141">
        <v>32</v>
      </c>
      <c r="D35" s="141">
        <v>17.8</v>
      </c>
      <c r="E35" s="175">
        <f t="shared" si="2"/>
        <v>14.2</v>
      </c>
      <c r="F35" s="141">
        <v>16.600000000000001</v>
      </c>
      <c r="G35" s="141">
        <v>17.399999999999999</v>
      </c>
      <c r="H35" s="141">
        <v>15.9</v>
      </c>
      <c r="I35" s="141">
        <v>17.100000000000001</v>
      </c>
      <c r="J35" s="141">
        <v>15.2</v>
      </c>
      <c r="K35" s="141">
        <v>13.9</v>
      </c>
      <c r="L35" s="176">
        <v>55</v>
      </c>
      <c r="M35" s="176">
        <v>76</v>
      </c>
      <c r="N35" s="176">
        <v>33</v>
      </c>
      <c r="O35" s="141">
        <v>863.7</v>
      </c>
      <c r="P35" s="141">
        <v>865.4</v>
      </c>
      <c r="Q35" s="141">
        <v>859.8</v>
      </c>
      <c r="R35" s="175">
        <f t="shared" si="0"/>
        <v>5.6000000000000227</v>
      </c>
      <c r="S35" s="141">
        <v>1009.2</v>
      </c>
      <c r="T35" s="141">
        <v>1012.3</v>
      </c>
      <c r="U35" s="141">
        <v>1002.4</v>
      </c>
      <c r="V35" s="141">
        <f t="shared" si="3"/>
        <v>9.8999999999999773</v>
      </c>
      <c r="W35" s="176">
        <v>3</v>
      </c>
      <c r="X35" s="176">
        <v>10</v>
      </c>
      <c r="Y35" s="176">
        <v>2</v>
      </c>
      <c r="Z35" s="141">
        <v>10.1</v>
      </c>
      <c r="AA35" s="141">
        <v>0</v>
      </c>
      <c r="AB35" s="120">
        <v>7.46</v>
      </c>
      <c r="AC35" s="120"/>
      <c r="AD35" s="120"/>
      <c r="AE35" s="120"/>
      <c r="AF35" s="120"/>
      <c r="AG35" s="120"/>
      <c r="AH35" s="120"/>
      <c r="AI35" s="120"/>
      <c r="AJ35" s="120"/>
      <c r="AK35" s="120"/>
      <c r="AL35" s="120"/>
      <c r="AM35" s="75"/>
      <c r="AN35" s="122"/>
      <c r="AO35" s="122"/>
      <c r="AP35" s="122"/>
      <c r="AQ35" s="122"/>
      <c r="AR35" s="122"/>
      <c r="AS35" s="122"/>
      <c r="AT35" s="122"/>
      <c r="AU35" s="122"/>
      <c r="AV35" s="122"/>
      <c r="AW35" s="122"/>
      <c r="AX35" s="122"/>
      <c r="AY35" s="121">
        <v>158</v>
      </c>
      <c r="AZ35" s="215">
        <v>2</v>
      </c>
      <c r="BA35" s="365">
        <v>158</v>
      </c>
      <c r="BB35" s="366">
        <v>6.4</v>
      </c>
      <c r="BC35" s="48">
        <v>1.9</v>
      </c>
      <c r="BD35" s="48"/>
    </row>
    <row r="36" spans="1:56" x14ac:dyDescent="0.2">
      <c r="A36" s="174">
        <v>28</v>
      </c>
      <c r="B36" s="218">
        <v>23.4</v>
      </c>
      <c r="C36" s="141">
        <v>32.200000000000003</v>
      </c>
      <c r="D36" s="141">
        <v>18</v>
      </c>
      <c r="E36" s="175">
        <f t="shared" si="2"/>
        <v>14.200000000000003</v>
      </c>
      <c r="F36" s="141">
        <v>17</v>
      </c>
      <c r="G36" s="141">
        <v>17.7</v>
      </c>
      <c r="H36" s="141">
        <v>17.8</v>
      </c>
      <c r="I36" s="141">
        <v>21.6</v>
      </c>
      <c r="J36" s="141">
        <v>15.1</v>
      </c>
      <c r="K36" s="141">
        <v>15.6</v>
      </c>
      <c r="L36" s="176">
        <v>60</v>
      </c>
      <c r="M36" s="176">
        <v>77</v>
      </c>
      <c r="N36" s="176">
        <v>37</v>
      </c>
      <c r="O36" s="141">
        <v>859.9</v>
      </c>
      <c r="P36" s="141">
        <v>861.1</v>
      </c>
      <c r="Q36" s="141">
        <v>857.9</v>
      </c>
      <c r="R36" s="175">
        <f t="shared" si="0"/>
        <v>3.2000000000000455</v>
      </c>
      <c r="S36" s="141">
        <v>1004.4</v>
      </c>
      <c r="T36" s="141">
        <v>1006.8</v>
      </c>
      <c r="U36" s="141">
        <v>1000.7</v>
      </c>
      <c r="V36" s="141">
        <f t="shared" si="3"/>
        <v>6.0999999999999091</v>
      </c>
      <c r="W36" s="176">
        <v>4</v>
      </c>
      <c r="X36" s="176">
        <v>10</v>
      </c>
      <c r="Y36" s="176">
        <v>2</v>
      </c>
      <c r="Z36" s="141">
        <v>5</v>
      </c>
      <c r="AA36" s="141">
        <v>34.5</v>
      </c>
      <c r="AB36" s="120">
        <v>8.02</v>
      </c>
      <c r="AC36" s="120" t="s">
        <v>80</v>
      </c>
      <c r="AD36" s="120" t="s">
        <v>80</v>
      </c>
      <c r="AE36" s="120"/>
      <c r="AF36" s="120"/>
      <c r="AG36" s="120"/>
      <c r="AH36" s="120"/>
      <c r="AI36" s="120"/>
      <c r="AJ36" s="120"/>
      <c r="AK36" s="120"/>
      <c r="AL36" s="120"/>
      <c r="AM36" s="122"/>
      <c r="AN36" s="122"/>
      <c r="AO36" s="122"/>
      <c r="AP36" s="122"/>
      <c r="AQ36" s="122"/>
      <c r="AR36" s="122"/>
      <c r="AS36" s="122"/>
      <c r="AT36" s="122"/>
      <c r="AU36" s="122"/>
      <c r="AV36" s="122"/>
      <c r="AW36" s="122"/>
      <c r="AX36" s="122"/>
      <c r="AY36" s="121">
        <v>293</v>
      </c>
      <c r="AZ36" s="121">
        <v>4.8</v>
      </c>
      <c r="BA36" s="365">
        <v>23</v>
      </c>
      <c r="BB36" s="366">
        <v>12.3</v>
      </c>
      <c r="BC36" s="48">
        <v>2.6</v>
      </c>
      <c r="BD36" s="48"/>
    </row>
    <row r="37" spans="1:56" x14ac:dyDescent="0.2">
      <c r="A37" s="174">
        <v>29</v>
      </c>
      <c r="B37" s="141">
        <v>25</v>
      </c>
      <c r="C37" s="141">
        <v>33.1</v>
      </c>
      <c r="D37" s="141">
        <v>17.8</v>
      </c>
      <c r="E37" s="175">
        <f t="shared" si="2"/>
        <v>15.3</v>
      </c>
      <c r="F37" s="141">
        <v>17</v>
      </c>
      <c r="G37" s="141">
        <v>19.7</v>
      </c>
      <c r="H37" s="141">
        <v>18.7</v>
      </c>
      <c r="I37" s="141">
        <v>21.1</v>
      </c>
      <c r="J37" s="141">
        <v>17.2</v>
      </c>
      <c r="K37" s="141">
        <v>16.5</v>
      </c>
      <c r="L37" s="176">
        <v>58</v>
      </c>
      <c r="M37" s="176">
        <v>95</v>
      </c>
      <c r="N37" s="176">
        <v>35</v>
      </c>
      <c r="O37" s="141">
        <v>858.7</v>
      </c>
      <c r="P37" s="141">
        <v>860.6</v>
      </c>
      <c r="Q37" s="141">
        <v>856.6</v>
      </c>
      <c r="R37" s="175">
        <f t="shared" si="0"/>
        <v>4</v>
      </c>
      <c r="S37" s="141">
        <v>1002.8</v>
      </c>
      <c r="T37" s="141">
        <v>1007</v>
      </c>
      <c r="U37" s="141">
        <v>998.2</v>
      </c>
      <c r="V37" s="141">
        <f t="shared" si="3"/>
        <v>8.7999999999999545</v>
      </c>
      <c r="W37" s="176">
        <v>2</v>
      </c>
      <c r="X37" s="176">
        <v>10</v>
      </c>
      <c r="Y37" s="176">
        <v>2</v>
      </c>
      <c r="Z37" s="141">
        <v>10.1</v>
      </c>
      <c r="AA37" s="141">
        <v>0</v>
      </c>
      <c r="AB37" s="120">
        <v>4.92</v>
      </c>
      <c r="AC37" s="120"/>
      <c r="AD37" s="120"/>
      <c r="AE37" s="120"/>
      <c r="AF37" s="120"/>
      <c r="AG37" s="120"/>
      <c r="AH37" s="120"/>
      <c r="AI37" s="120"/>
      <c r="AJ37" s="120" t="s">
        <v>80</v>
      </c>
      <c r="AK37" s="120"/>
      <c r="AL37" s="120"/>
      <c r="AM37" s="122"/>
      <c r="AN37" s="122"/>
      <c r="AO37" s="122"/>
      <c r="AP37" s="122"/>
      <c r="AQ37" s="122"/>
      <c r="AR37" s="122"/>
      <c r="AS37" s="122"/>
      <c r="AT37" s="122"/>
      <c r="AU37" s="122"/>
      <c r="AV37" s="122"/>
      <c r="AW37" s="122"/>
      <c r="AX37" s="122"/>
      <c r="AY37" s="121">
        <v>180</v>
      </c>
      <c r="AZ37" s="121">
        <v>2.9</v>
      </c>
      <c r="BA37" s="365">
        <v>180</v>
      </c>
      <c r="BB37" s="366">
        <v>5.9</v>
      </c>
      <c r="BC37" s="48">
        <v>1.3</v>
      </c>
      <c r="BD37" s="48"/>
    </row>
    <row r="38" spans="1:56" x14ac:dyDescent="0.2">
      <c r="A38" s="174">
        <v>30</v>
      </c>
      <c r="B38" s="141">
        <v>24.4</v>
      </c>
      <c r="C38" s="141">
        <v>29</v>
      </c>
      <c r="D38" s="141">
        <v>18.8</v>
      </c>
      <c r="E38" s="175">
        <f t="shared" si="2"/>
        <v>10.199999999999999</v>
      </c>
      <c r="F38" s="141">
        <v>18.2</v>
      </c>
      <c r="G38" s="141">
        <v>20</v>
      </c>
      <c r="H38" s="141">
        <v>20.2</v>
      </c>
      <c r="I38" s="141">
        <v>21.4</v>
      </c>
      <c r="J38" s="141">
        <v>18.899999999999999</v>
      </c>
      <c r="K38" s="141">
        <v>17.7</v>
      </c>
      <c r="L38" s="176">
        <v>65</v>
      </c>
      <c r="M38" s="176">
        <v>94</v>
      </c>
      <c r="N38" s="176">
        <v>49</v>
      </c>
      <c r="O38" s="141">
        <v>862.2</v>
      </c>
      <c r="P38" s="141">
        <v>863.6</v>
      </c>
      <c r="Q38" s="141">
        <v>860.7</v>
      </c>
      <c r="R38" s="175">
        <f t="shared" si="0"/>
        <v>2.8999999999999773</v>
      </c>
      <c r="S38" s="141">
        <v>1006.7</v>
      </c>
      <c r="T38" s="141">
        <v>1009.6</v>
      </c>
      <c r="U38" s="141">
        <v>1004.3</v>
      </c>
      <c r="V38" s="141">
        <f t="shared" si="3"/>
        <v>5.3000000000000682</v>
      </c>
      <c r="W38" s="176">
        <v>6</v>
      </c>
      <c r="X38" s="176">
        <v>10</v>
      </c>
      <c r="Y38" s="176">
        <v>2</v>
      </c>
      <c r="Z38" s="141">
        <v>4.3</v>
      </c>
      <c r="AA38" s="141">
        <v>0.1</v>
      </c>
      <c r="AB38" s="120">
        <v>5.26</v>
      </c>
      <c r="AC38" s="120" t="s">
        <v>80</v>
      </c>
      <c r="AD38" s="120"/>
      <c r="AE38" s="120"/>
      <c r="AF38" s="120"/>
      <c r="AG38" s="120"/>
      <c r="AH38" s="120"/>
      <c r="AI38" s="120"/>
      <c r="AJ38" s="120" t="s">
        <v>80</v>
      </c>
      <c r="AK38" s="120"/>
      <c r="AL38" s="120"/>
      <c r="AM38" s="122"/>
      <c r="AN38" s="122"/>
      <c r="AO38" s="122"/>
      <c r="AP38" s="122"/>
      <c r="AQ38" s="122"/>
      <c r="AR38" s="122"/>
      <c r="AS38" s="122"/>
      <c r="AT38" s="122"/>
      <c r="AU38" s="122"/>
      <c r="AV38" s="122"/>
      <c r="AW38" s="122"/>
      <c r="AX38" s="122"/>
      <c r="AY38" s="121" t="s">
        <v>81</v>
      </c>
      <c r="AZ38" s="215">
        <v>1</v>
      </c>
      <c r="BA38" s="365">
        <v>68</v>
      </c>
      <c r="BB38" s="366">
        <v>6.2</v>
      </c>
      <c r="BC38" s="48">
        <v>1.1000000000000001</v>
      </c>
      <c r="BD38" s="48"/>
    </row>
    <row r="39" spans="1:56" x14ac:dyDescent="0.2">
      <c r="A39" s="174">
        <v>31</v>
      </c>
      <c r="B39" s="141">
        <v>23.8</v>
      </c>
      <c r="C39" s="141">
        <v>31.7</v>
      </c>
      <c r="D39" s="141">
        <v>20</v>
      </c>
      <c r="E39" s="175">
        <f t="shared" si="2"/>
        <v>11.7</v>
      </c>
      <c r="F39" s="141">
        <v>19</v>
      </c>
      <c r="G39" s="141">
        <v>19.399999999999999</v>
      </c>
      <c r="H39" s="141">
        <v>19.899999999999999</v>
      </c>
      <c r="I39" s="141">
        <v>23.1</v>
      </c>
      <c r="J39" s="141">
        <v>18.100000000000001</v>
      </c>
      <c r="K39" s="141">
        <v>17.600000000000001</v>
      </c>
      <c r="L39" s="176">
        <v>70</v>
      </c>
      <c r="M39" s="176">
        <v>88</v>
      </c>
      <c r="N39" s="176">
        <v>42</v>
      </c>
      <c r="O39" s="141">
        <v>863.7</v>
      </c>
      <c r="P39" s="141">
        <v>865.3</v>
      </c>
      <c r="Q39" s="141">
        <v>860.9</v>
      </c>
      <c r="R39" s="175">
        <f t="shared" si="0"/>
        <v>4.3999999999999773</v>
      </c>
      <c r="S39" s="141">
        <v>1008.1</v>
      </c>
      <c r="T39" s="141">
        <v>1010.4</v>
      </c>
      <c r="U39" s="141">
        <v>1004.5</v>
      </c>
      <c r="V39" s="141">
        <f t="shared" si="3"/>
        <v>5.8999999999999773</v>
      </c>
      <c r="W39" s="176">
        <v>6</v>
      </c>
      <c r="X39" s="176">
        <v>10</v>
      </c>
      <c r="Y39" s="176">
        <v>2</v>
      </c>
      <c r="Z39" s="367">
        <v>8.1</v>
      </c>
      <c r="AA39" s="141">
        <v>2.1</v>
      </c>
      <c r="AB39" s="120">
        <v>5.89</v>
      </c>
      <c r="AC39" s="120" t="s">
        <v>80</v>
      </c>
      <c r="AD39" s="120"/>
      <c r="AE39" s="120"/>
      <c r="AF39" s="120"/>
      <c r="AG39" s="120"/>
      <c r="AH39" s="120"/>
      <c r="AI39" s="120"/>
      <c r="AJ39" s="120" t="s">
        <v>80</v>
      </c>
      <c r="AK39" s="120"/>
      <c r="AL39" s="120"/>
      <c r="AM39" s="122"/>
      <c r="AN39" s="122"/>
      <c r="AO39" s="122"/>
      <c r="AP39" s="122"/>
      <c r="AQ39" s="122"/>
      <c r="AR39" s="122"/>
      <c r="AS39" s="122"/>
      <c r="AT39" s="122" t="s">
        <v>80</v>
      </c>
      <c r="AU39" s="122" t="s">
        <v>80</v>
      </c>
      <c r="AV39" s="122"/>
      <c r="AW39" s="122"/>
      <c r="AX39" s="122" t="s">
        <v>95</v>
      </c>
      <c r="AY39" s="121" t="s">
        <v>81</v>
      </c>
      <c r="AZ39" s="121">
        <v>2.2999999999999998</v>
      </c>
      <c r="BA39" s="365">
        <v>338</v>
      </c>
      <c r="BB39" s="366">
        <v>12.9</v>
      </c>
      <c r="BC39" s="48">
        <v>2.1</v>
      </c>
      <c r="BD39" s="48"/>
    </row>
    <row r="40" spans="1:56" x14ac:dyDescent="0.2">
      <c r="A40" s="234"/>
      <c r="B40" s="235">
        <f>STDEV(B9:B39)</f>
        <v>1.4457724802043124</v>
      </c>
      <c r="C40" s="235"/>
      <c r="D40" s="235"/>
      <c r="E40" s="235"/>
      <c r="F40" s="235"/>
      <c r="G40" s="235"/>
      <c r="H40" s="235"/>
      <c r="I40" s="235"/>
      <c r="J40" s="235"/>
      <c r="K40" s="235"/>
      <c r="L40" s="236"/>
      <c r="M40" s="236"/>
      <c r="N40" s="236"/>
      <c r="O40" s="235"/>
      <c r="P40" s="235"/>
      <c r="Q40" s="235"/>
      <c r="R40" s="237"/>
      <c r="S40" s="235"/>
      <c r="T40" s="235"/>
      <c r="U40" s="235"/>
      <c r="V40" s="235"/>
      <c r="W40" s="236"/>
      <c r="X40" s="236"/>
      <c r="Y40" s="236"/>
      <c r="Z40" s="238"/>
      <c r="AA40" s="238"/>
      <c r="AB40" s="239"/>
      <c r="AC40" s="239"/>
      <c r="AD40" s="239"/>
      <c r="AE40" s="239"/>
      <c r="AF40" s="239"/>
      <c r="AG40" s="239"/>
      <c r="AH40" s="239"/>
      <c r="AI40" s="239"/>
      <c r="AJ40" s="239"/>
      <c r="AK40" s="239"/>
      <c r="AL40" s="239"/>
    </row>
    <row r="41" spans="1:56" x14ac:dyDescent="0.2">
      <c r="A41" s="241"/>
      <c r="B41" s="235"/>
      <c r="C41" s="235"/>
      <c r="D41" s="235"/>
      <c r="E41" s="235"/>
      <c r="F41" s="235"/>
      <c r="G41" s="235"/>
      <c r="H41" s="235"/>
      <c r="I41" s="235"/>
      <c r="J41" s="235"/>
      <c r="K41" s="235"/>
      <c r="L41" s="236"/>
      <c r="M41" s="236"/>
      <c r="N41" s="236"/>
      <c r="O41" s="235"/>
      <c r="P41" s="235"/>
      <c r="Q41" s="235"/>
      <c r="R41" s="242"/>
      <c r="S41" s="235"/>
      <c r="T41" s="235"/>
      <c r="U41" s="235"/>
      <c r="V41" s="235"/>
      <c r="W41" s="236"/>
      <c r="X41" s="236"/>
      <c r="Y41" s="236"/>
      <c r="Z41" s="243"/>
      <c r="AA41" s="238"/>
      <c r="AB41" s="244"/>
      <c r="AC41" s="239"/>
      <c r="AD41" s="239"/>
      <c r="AE41" s="239"/>
      <c r="AF41" s="239"/>
      <c r="AG41" s="239"/>
      <c r="AH41" s="239"/>
      <c r="AI41" s="239"/>
      <c r="AJ41" s="239"/>
      <c r="AK41" s="239"/>
      <c r="AL41" s="239"/>
      <c r="AM41" s="235"/>
    </row>
    <row r="42" spans="1:56" s="248" customFormat="1" x14ac:dyDescent="0.2">
      <c r="A42" s="245" t="s">
        <v>35</v>
      </c>
      <c r="B42" s="240">
        <f t="shared" ref="B42:Q42" si="4">SUM(B9:B39)</f>
        <v>810.09999999999991</v>
      </c>
      <c r="C42" s="240">
        <f t="shared" si="4"/>
        <v>1027.8999999999999</v>
      </c>
      <c r="D42" s="240">
        <f t="shared" si="4"/>
        <v>582.59999999999991</v>
      </c>
      <c r="E42" s="240">
        <f>SUM(E10:E39)</f>
        <v>429.79999999999995</v>
      </c>
      <c r="F42" s="240">
        <f t="shared" si="4"/>
        <v>556.40000000000009</v>
      </c>
      <c r="G42" s="240">
        <f t="shared" si="4"/>
        <v>587.09999999999991</v>
      </c>
      <c r="H42" s="240">
        <f t="shared" si="4"/>
        <v>547.5</v>
      </c>
      <c r="I42" s="240">
        <f t="shared" si="4"/>
        <v>618.90000000000009</v>
      </c>
      <c r="J42" s="240">
        <f t="shared" si="4"/>
        <v>465.20000000000005</v>
      </c>
      <c r="K42" s="240">
        <f t="shared" si="4"/>
        <v>481.70000000000005</v>
      </c>
      <c r="L42" s="240">
        <f t="shared" si="4"/>
        <v>1694</v>
      </c>
      <c r="M42" s="240">
        <f t="shared" si="4"/>
        <v>2574</v>
      </c>
      <c r="N42" s="240">
        <f t="shared" si="4"/>
        <v>997</v>
      </c>
      <c r="O42" s="240">
        <f t="shared" si="4"/>
        <v>26734.199999999997</v>
      </c>
      <c r="P42" s="240">
        <f t="shared" si="4"/>
        <v>26784.7</v>
      </c>
      <c r="Q42" s="240">
        <f t="shared" si="4"/>
        <v>26667.100000000002</v>
      </c>
      <c r="R42" s="240">
        <f>P42-Q42</f>
        <v>117.59999999999854</v>
      </c>
      <c r="S42" s="240">
        <f t="shared" ref="S42:AM42" si="5">SUM(S9:S39)</f>
        <v>31198.300000000003</v>
      </c>
      <c r="T42" s="240">
        <f t="shared" si="5"/>
        <v>31300.199999999993</v>
      </c>
      <c r="U42" s="240">
        <f t="shared" si="5"/>
        <v>31061.3</v>
      </c>
      <c r="V42" s="240">
        <f>SUM(V10:V39)</f>
        <v>230.59999999999991</v>
      </c>
      <c r="W42" s="240">
        <f t="shared" si="5"/>
        <v>92</v>
      </c>
      <c r="X42" s="240">
        <f t="shared" si="5"/>
        <v>310</v>
      </c>
      <c r="Y42" s="240">
        <f t="shared" si="5"/>
        <v>62</v>
      </c>
      <c r="Z42" s="246">
        <f t="shared" si="5"/>
        <v>310.20000000000005</v>
      </c>
      <c r="AA42" s="240">
        <f t="shared" si="5"/>
        <v>48.400000000000006</v>
      </c>
      <c r="AB42" s="247">
        <f t="shared" si="5"/>
        <v>222.5</v>
      </c>
      <c r="AC42" s="247"/>
      <c r="AD42" s="247"/>
      <c r="AE42" s="247"/>
      <c r="AF42" s="247"/>
      <c r="AG42" s="247"/>
      <c r="AH42" s="247"/>
      <c r="AI42" s="247"/>
      <c r="AJ42" s="247"/>
      <c r="AK42" s="247"/>
      <c r="AL42" s="247"/>
      <c r="AM42" s="247">
        <f t="shared" si="5"/>
        <v>0</v>
      </c>
    </row>
    <row r="43" spans="1:56" s="248" customFormat="1" x14ac:dyDescent="0.2">
      <c r="A43" s="245" t="s">
        <v>36</v>
      </c>
      <c r="B43" s="240">
        <f t="shared" ref="B43:Q43" si="6">AVERAGEA(B9:B39)</f>
        <v>26.132258064516126</v>
      </c>
      <c r="C43" s="240">
        <f t="shared" si="6"/>
        <v>33.158064516129031</v>
      </c>
      <c r="D43" s="240">
        <f t="shared" si="6"/>
        <v>18.79354838709677</v>
      </c>
      <c r="E43" s="240">
        <f>AVERAGEA(E10:E39)</f>
        <v>14.326666666666664</v>
      </c>
      <c r="F43" s="240">
        <f t="shared" si="6"/>
        <v>17.948387096774198</v>
      </c>
      <c r="G43" s="240">
        <f t="shared" si="6"/>
        <v>18.93870967741935</v>
      </c>
      <c r="H43" s="240">
        <f t="shared" si="6"/>
        <v>17.661290322580644</v>
      </c>
      <c r="I43" s="240">
        <f t="shared" si="6"/>
        <v>19.964516129032262</v>
      </c>
      <c r="J43" s="240">
        <f t="shared" si="6"/>
        <v>15.006451612903227</v>
      </c>
      <c r="K43" s="240">
        <f t="shared" si="6"/>
        <v>15.538709677419357</v>
      </c>
      <c r="L43" s="240">
        <f t="shared" si="6"/>
        <v>54.645161290322584</v>
      </c>
      <c r="M43" s="240">
        <f t="shared" si="6"/>
        <v>83.032258064516128</v>
      </c>
      <c r="N43" s="240">
        <f t="shared" si="6"/>
        <v>32.161290322580648</v>
      </c>
      <c r="O43" s="240">
        <f t="shared" si="6"/>
        <v>862.39354838709664</v>
      </c>
      <c r="P43" s="240">
        <f t="shared" si="6"/>
        <v>864.02258064516127</v>
      </c>
      <c r="Q43" s="240">
        <f t="shared" si="6"/>
        <v>860.22903225806454</v>
      </c>
      <c r="R43" s="240">
        <f>P43-Q43</f>
        <v>3.7935483870967346</v>
      </c>
      <c r="S43" s="240">
        <f t="shared" ref="S43:AM43" si="7">AVERAGEA(S9:S39)</f>
        <v>1006.3967741935485</v>
      </c>
      <c r="T43" s="240">
        <f t="shared" si="7"/>
        <v>1009.6838709677418</v>
      </c>
      <c r="U43" s="240">
        <f t="shared" si="7"/>
        <v>1001.9774193548387</v>
      </c>
      <c r="V43" s="240">
        <f>AVERAGEA(V10:V39)</f>
        <v>7.6866666666666639</v>
      </c>
      <c r="W43" s="240">
        <f t="shared" si="7"/>
        <v>2.967741935483871</v>
      </c>
      <c r="X43" s="240">
        <f t="shared" si="7"/>
        <v>10</v>
      </c>
      <c r="Y43" s="240">
        <f t="shared" si="7"/>
        <v>2</v>
      </c>
      <c r="Z43" s="246">
        <f t="shared" si="7"/>
        <v>10.006451612903227</v>
      </c>
      <c r="AA43" s="240">
        <f t="shared" si="7"/>
        <v>1.5612903225806454</v>
      </c>
      <c r="AB43" s="240">
        <f t="shared" si="7"/>
        <v>7.17741935483871</v>
      </c>
      <c r="AC43" s="240"/>
      <c r="AD43" s="240"/>
      <c r="AE43" s="240"/>
      <c r="AF43" s="240"/>
      <c r="AG43" s="240"/>
      <c r="AH43" s="240"/>
      <c r="AI43" s="240"/>
      <c r="AJ43" s="240"/>
      <c r="AK43" s="240"/>
      <c r="AL43" s="240"/>
      <c r="AM43" s="240" t="e">
        <f t="shared" si="7"/>
        <v>#DIV/0!</v>
      </c>
    </row>
    <row r="44" spans="1:56" s="248" customFormat="1" x14ac:dyDescent="0.2">
      <c r="A44" s="245" t="s">
        <v>19</v>
      </c>
      <c r="B44" s="240">
        <f t="shared" ref="B44:Q44" si="8">MAXA(B9:B39)</f>
        <v>28.5</v>
      </c>
      <c r="C44" s="240">
        <f t="shared" si="8"/>
        <v>35.299999999999997</v>
      </c>
      <c r="D44" s="240">
        <f t="shared" si="8"/>
        <v>21.9</v>
      </c>
      <c r="E44" s="240">
        <f>MAXA(E10:E39)</f>
        <v>17.899999999999999</v>
      </c>
      <c r="F44" s="240">
        <f t="shared" si="8"/>
        <v>21.2</v>
      </c>
      <c r="G44" s="240">
        <f t="shared" si="8"/>
        <v>20.399999999999999</v>
      </c>
      <c r="H44" s="240">
        <f t="shared" si="8"/>
        <v>20.2</v>
      </c>
      <c r="I44" s="240">
        <f t="shared" si="8"/>
        <v>25.7</v>
      </c>
      <c r="J44" s="240">
        <f t="shared" si="8"/>
        <v>18.899999999999999</v>
      </c>
      <c r="K44" s="240">
        <f t="shared" si="8"/>
        <v>17.7</v>
      </c>
      <c r="L44" s="240">
        <f t="shared" si="8"/>
        <v>70</v>
      </c>
      <c r="M44" s="240">
        <f t="shared" si="8"/>
        <v>96</v>
      </c>
      <c r="N44" s="240">
        <f t="shared" si="8"/>
        <v>50</v>
      </c>
      <c r="O44" s="240">
        <f t="shared" si="8"/>
        <v>867.3</v>
      </c>
      <c r="P44" s="240">
        <f t="shared" si="8"/>
        <v>868.6</v>
      </c>
      <c r="Q44" s="240">
        <f t="shared" si="8"/>
        <v>865.9</v>
      </c>
      <c r="R44" s="240">
        <f>MAXA(R9:R39)</f>
        <v>5.6000000000000227</v>
      </c>
      <c r="S44" s="240">
        <f t="shared" ref="S44:AM44" si="9">MAXA(S9:S39)</f>
        <v>1012.6</v>
      </c>
      <c r="T44" s="240">
        <f t="shared" si="9"/>
        <v>1015.3</v>
      </c>
      <c r="U44" s="240">
        <f t="shared" si="9"/>
        <v>1008.5</v>
      </c>
      <c r="V44" s="240">
        <f>MAXA(V10:V39)</f>
        <v>9.8999999999999773</v>
      </c>
      <c r="W44" s="240">
        <f t="shared" si="9"/>
        <v>7</v>
      </c>
      <c r="X44" s="240">
        <f t="shared" si="9"/>
        <v>10</v>
      </c>
      <c r="Y44" s="240">
        <f t="shared" si="9"/>
        <v>2</v>
      </c>
      <c r="Z44" s="246">
        <f t="shared" si="9"/>
        <v>13.6</v>
      </c>
      <c r="AA44" s="240">
        <f t="shared" si="9"/>
        <v>34.5</v>
      </c>
      <c r="AB44" s="240">
        <f t="shared" si="9"/>
        <v>10.95</v>
      </c>
      <c r="AC44" s="240"/>
      <c r="AD44" s="240"/>
      <c r="AE44" s="240"/>
      <c r="AF44" s="240"/>
      <c r="AG44" s="240"/>
      <c r="AH44" s="240"/>
      <c r="AI44" s="240"/>
      <c r="AJ44" s="240"/>
      <c r="AK44" s="240"/>
      <c r="AL44" s="240"/>
      <c r="AM44" s="240">
        <f t="shared" si="9"/>
        <v>0</v>
      </c>
    </row>
    <row r="45" spans="1:56" s="248" customFormat="1" x14ac:dyDescent="0.2">
      <c r="A45" s="245" t="s">
        <v>20</v>
      </c>
      <c r="B45" s="240">
        <f t="shared" ref="B45:AM45" si="10">MINA(B9:B39)</f>
        <v>23.3</v>
      </c>
      <c r="C45" s="240">
        <f t="shared" si="10"/>
        <v>26.3</v>
      </c>
      <c r="D45" s="240">
        <f t="shared" si="10"/>
        <v>15.5</v>
      </c>
      <c r="E45" s="240">
        <f>MINA(E10:E39)</f>
        <v>5.3000000000000007</v>
      </c>
      <c r="F45" s="240">
        <f t="shared" si="10"/>
        <v>14.5</v>
      </c>
      <c r="G45" s="240">
        <f t="shared" si="10"/>
        <v>17.399999999999999</v>
      </c>
      <c r="H45" s="240">
        <f t="shared" si="10"/>
        <v>14.6</v>
      </c>
      <c r="I45" s="240">
        <f t="shared" si="10"/>
        <v>16.899999999999999</v>
      </c>
      <c r="J45" s="240">
        <f t="shared" si="10"/>
        <v>6.1</v>
      </c>
      <c r="K45" s="240">
        <f t="shared" si="10"/>
        <v>12.6</v>
      </c>
      <c r="L45" s="240">
        <f t="shared" si="10"/>
        <v>41</v>
      </c>
      <c r="M45" s="240">
        <f t="shared" si="10"/>
        <v>70</v>
      </c>
      <c r="N45" s="240">
        <f t="shared" si="10"/>
        <v>22</v>
      </c>
      <c r="O45" s="240">
        <f t="shared" si="10"/>
        <v>858.7</v>
      </c>
      <c r="P45" s="240">
        <f t="shared" si="10"/>
        <v>860.3</v>
      </c>
      <c r="Q45" s="240">
        <f t="shared" si="10"/>
        <v>856.4</v>
      </c>
      <c r="R45" s="240">
        <f t="shared" si="10"/>
        <v>2.3000000000000682</v>
      </c>
      <c r="S45" s="240">
        <f t="shared" si="10"/>
        <v>1001.1</v>
      </c>
      <c r="T45" s="240">
        <f t="shared" si="10"/>
        <v>1004.4</v>
      </c>
      <c r="U45" s="240">
        <f t="shared" si="10"/>
        <v>996.8</v>
      </c>
      <c r="V45" s="240">
        <f>MINA(V10:V39)</f>
        <v>5.3000000000000682</v>
      </c>
      <c r="W45" s="240">
        <f t="shared" si="10"/>
        <v>0</v>
      </c>
      <c r="X45" s="240">
        <f t="shared" si="10"/>
        <v>10</v>
      </c>
      <c r="Y45" s="240">
        <f t="shared" si="10"/>
        <v>2</v>
      </c>
      <c r="Z45" s="246">
        <f t="shared" si="10"/>
        <v>2.9</v>
      </c>
      <c r="AA45" s="240">
        <f t="shared" si="10"/>
        <v>0</v>
      </c>
      <c r="AB45" s="240">
        <f t="shared" si="10"/>
        <v>4.58</v>
      </c>
      <c r="AC45" s="240"/>
      <c r="AD45" s="240"/>
      <c r="AE45" s="240"/>
      <c r="AF45" s="240"/>
      <c r="AG45" s="240"/>
      <c r="AH45" s="240"/>
      <c r="AI45" s="240"/>
      <c r="AJ45" s="240"/>
      <c r="AK45" s="240"/>
      <c r="AL45" s="240"/>
      <c r="AM45" s="240">
        <f t="shared" si="10"/>
        <v>0</v>
      </c>
    </row>
    <row r="46" spans="1:56" x14ac:dyDescent="0.2">
      <c r="A46" s="241"/>
      <c r="B46" s="235"/>
      <c r="C46" s="235"/>
      <c r="D46" s="235"/>
      <c r="E46" s="235"/>
      <c r="F46" s="235"/>
      <c r="G46" s="235"/>
      <c r="H46" s="235"/>
      <c r="I46" s="235"/>
      <c r="J46" s="235"/>
      <c r="K46" s="235"/>
      <c r="L46" s="235"/>
      <c r="M46" s="235"/>
      <c r="N46" s="235"/>
      <c r="O46" s="235"/>
      <c r="P46" s="235"/>
      <c r="Q46" s="235"/>
      <c r="R46" s="242">
        <f t="shared" ref="R46:R51" si="11">P46-Q46</f>
        <v>0</v>
      </c>
      <c r="S46" s="235"/>
      <c r="T46" s="235"/>
      <c r="U46" s="235"/>
      <c r="V46" s="235"/>
      <c r="W46" s="235"/>
      <c r="X46" s="235"/>
      <c r="Y46" s="235"/>
      <c r="Z46" s="250"/>
      <c r="AA46" s="235"/>
      <c r="AB46" s="251"/>
      <c r="AC46" s="251"/>
      <c r="AD46" s="251"/>
      <c r="AE46" s="251"/>
      <c r="AF46" s="251"/>
      <c r="AG46" s="251"/>
      <c r="AH46" s="251"/>
      <c r="AI46" s="251"/>
      <c r="AJ46" s="251"/>
      <c r="AK46" s="251"/>
      <c r="AL46" s="251"/>
      <c r="AM46" s="252"/>
    </row>
    <row r="47" spans="1:56" s="197" customFormat="1" x14ac:dyDescent="0.2">
      <c r="A47" s="344" t="s">
        <v>35</v>
      </c>
      <c r="B47" s="187">
        <f t="shared" ref="B47:L47" si="12">SUM(B9:B18)</f>
        <v>262.3</v>
      </c>
      <c r="C47" s="187">
        <f t="shared" si="12"/>
        <v>333.59999999999997</v>
      </c>
      <c r="D47" s="187">
        <f t="shared" si="12"/>
        <v>179.2</v>
      </c>
      <c r="E47" s="187">
        <f>SUM(E9:E18)</f>
        <v>154.39999999999998</v>
      </c>
      <c r="F47" s="187">
        <f t="shared" si="12"/>
        <v>170.9</v>
      </c>
      <c r="G47" s="187">
        <f t="shared" si="12"/>
        <v>186.29999999999995</v>
      </c>
      <c r="H47" s="187">
        <f t="shared" si="12"/>
        <v>170.49999999999997</v>
      </c>
      <c r="I47" s="187">
        <f t="shared" si="12"/>
        <v>193.7</v>
      </c>
      <c r="J47" s="187">
        <f t="shared" si="12"/>
        <v>135</v>
      </c>
      <c r="K47" s="187">
        <f t="shared" si="12"/>
        <v>149.99999999999997</v>
      </c>
      <c r="L47" s="187">
        <f t="shared" si="12"/>
        <v>526</v>
      </c>
      <c r="M47" s="187"/>
      <c r="N47" s="187">
        <f>SUM(N9:N18)</f>
        <v>292</v>
      </c>
      <c r="O47" s="187">
        <f>SUM(O9:O18)</f>
        <v>8625.1999999999989</v>
      </c>
      <c r="P47" s="187">
        <f>SUM(P9:P18)</f>
        <v>8641</v>
      </c>
      <c r="Q47" s="187">
        <f>SUM(Q9:Q18)</f>
        <v>8606.1</v>
      </c>
      <c r="R47" s="187">
        <f t="shared" si="11"/>
        <v>34.899999999999636</v>
      </c>
      <c r="S47" s="187">
        <f t="shared" ref="S47:AB47" si="13">SUM(S9:S18)</f>
        <v>10068.300000000001</v>
      </c>
      <c r="T47" s="187">
        <f t="shared" si="13"/>
        <v>10101.499999999998</v>
      </c>
      <c r="U47" s="187">
        <f t="shared" si="13"/>
        <v>10023.300000000001</v>
      </c>
      <c r="V47" s="187">
        <f>SUM(V10:V18)</f>
        <v>69.899999999999864</v>
      </c>
      <c r="W47" s="187">
        <f t="shared" si="13"/>
        <v>19</v>
      </c>
      <c r="X47" s="187">
        <f t="shared" si="13"/>
        <v>100</v>
      </c>
      <c r="Y47" s="187">
        <f t="shared" si="13"/>
        <v>20</v>
      </c>
      <c r="Z47" s="187">
        <f>SUM(Z9:Z18)</f>
        <v>116.4</v>
      </c>
      <c r="AA47" s="187">
        <f t="shared" si="13"/>
        <v>0</v>
      </c>
      <c r="AB47" s="187">
        <f t="shared" si="13"/>
        <v>70.45</v>
      </c>
      <c r="AC47" s="253"/>
      <c r="AD47" s="253"/>
      <c r="AE47" s="253"/>
      <c r="AF47" s="253"/>
      <c r="AG47" s="253"/>
      <c r="AH47" s="253"/>
      <c r="AI47" s="253"/>
      <c r="AJ47" s="253"/>
      <c r="AK47" s="253"/>
      <c r="AL47" s="253"/>
      <c r="AM47" s="254"/>
    </row>
    <row r="48" spans="1:56" s="197" customFormat="1" x14ac:dyDescent="0.2">
      <c r="A48" s="344" t="s">
        <v>32</v>
      </c>
      <c r="B48" s="187">
        <f t="shared" ref="B48:Q48" si="14">AVERAGEA(B9:B18)</f>
        <v>26.23</v>
      </c>
      <c r="C48" s="187">
        <f t="shared" si="14"/>
        <v>33.36</v>
      </c>
      <c r="D48" s="187">
        <f t="shared" si="14"/>
        <v>17.919999999999998</v>
      </c>
      <c r="E48" s="187">
        <f>AVERAGEA(E9:E18)</f>
        <v>15.439999999999998</v>
      </c>
      <c r="F48" s="187">
        <f t="shared" si="14"/>
        <v>17.09</v>
      </c>
      <c r="G48" s="187">
        <f t="shared" si="14"/>
        <v>18.629999999999995</v>
      </c>
      <c r="H48" s="187">
        <f t="shared" si="14"/>
        <v>17.049999999999997</v>
      </c>
      <c r="I48" s="187">
        <f t="shared" si="14"/>
        <v>19.369999999999997</v>
      </c>
      <c r="J48" s="187">
        <f t="shared" si="14"/>
        <v>13.5</v>
      </c>
      <c r="K48" s="187">
        <f t="shared" si="14"/>
        <v>14.999999999999996</v>
      </c>
      <c r="L48" s="187">
        <f t="shared" si="14"/>
        <v>52.6</v>
      </c>
      <c r="M48" s="187">
        <f t="shared" si="14"/>
        <v>83.2</v>
      </c>
      <c r="N48" s="187">
        <f t="shared" si="14"/>
        <v>29.2</v>
      </c>
      <c r="O48" s="187">
        <f t="shared" si="14"/>
        <v>862.51999999999987</v>
      </c>
      <c r="P48" s="187">
        <f t="shared" si="14"/>
        <v>864.1</v>
      </c>
      <c r="Q48" s="187">
        <f t="shared" si="14"/>
        <v>860.61</v>
      </c>
      <c r="R48" s="187">
        <f t="shared" si="11"/>
        <v>3.4900000000000091</v>
      </c>
      <c r="S48" s="187">
        <f t="shared" ref="S48:AB48" si="15">AVERAGEA(S9:S18)</f>
        <v>1006.8300000000002</v>
      </c>
      <c r="T48" s="187">
        <f t="shared" si="15"/>
        <v>1010.1499999999999</v>
      </c>
      <c r="U48" s="187">
        <f t="shared" si="15"/>
        <v>1002.3300000000002</v>
      </c>
      <c r="V48" s="187">
        <f>AVERAGEA(V10:V18)</f>
        <v>7.7666666666666515</v>
      </c>
      <c r="W48" s="187">
        <f t="shared" si="15"/>
        <v>1.9</v>
      </c>
      <c r="X48" s="187">
        <f t="shared" si="15"/>
        <v>10</v>
      </c>
      <c r="Y48" s="187">
        <f t="shared" si="15"/>
        <v>2</v>
      </c>
      <c r="Z48" s="187">
        <f>AVERAGEA(Z9:Z18)</f>
        <v>11.64</v>
      </c>
      <c r="AA48" s="187">
        <f t="shared" si="15"/>
        <v>0</v>
      </c>
      <c r="AB48" s="187">
        <f t="shared" si="15"/>
        <v>7.0449999999999999</v>
      </c>
      <c r="AC48" s="253"/>
      <c r="AD48" s="253"/>
      <c r="AE48" s="253"/>
      <c r="AF48" s="253"/>
      <c r="AG48" s="253"/>
      <c r="AH48" s="253"/>
      <c r="AI48" s="253"/>
      <c r="AJ48" s="253"/>
      <c r="AK48" s="253"/>
      <c r="AL48" s="253"/>
      <c r="AM48" s="254"/>
    </row>
    <row r="49" spans="1:39" s="197" customFormat="1" x14ac:dyDescent="0.2">
      <c r="A49" s="344" t="s">
        <v>19</v>
      </c>
      <c r="B49" s="187">
        <f t="shared" ref="B49:Q49" si="16">MAXA(B9:B18)</f>
        <v>27.5</v>
      </c>
      <c r="C49" s="187">
        <f t="shared" si="16"/>
        <v>34.200000000000003</v>
      </c>
      <c r="D49" s="187">
        <f t="shared" si="16"/>
        <v>21.7</v>
      </c>
      <c r="E49" s="187">
        <f>MAXA(E9:E18)</f>
        <v>17.899999999999999</v>
      </c>
      <c r="F49" s="187">
        <f t="shared" si="16"/>
        <v>21</v>
      </c>
      <c r="G49" s="187">
        <f t="shared" si="16"/>
        <v>19.2</v>
      </c>
      <c r="H49" s="187">
        <f t="shared" si="16"/>
        <v>18.5</v>
      </c>
      <c r="I49" s="187">
        <f t="shared" si="16"/>
        <v>21.9</v>
      </c>
      <c r="J49" s="187">
        <f t="shared" si="16"/>
        <v>16.3</v>
      </c>
      <c r="K49" s="187">
        <f t="shared" si="16"/>
        <v>16.3</v>
      </c>
      <c r="L49" s="187">
        <f t="shared" si="16"/>
        <v>61</v>
      </c>
      <c r="M49" s="187">
        <f t="shared" si="16"/>
        <v>96</v>
      </c>
      <c r="N49" s="187">
        <f t="shared" si="16"/>
        <v>38</v>
      </c>
      <c r="O49" s="187">
        <f t="shared" si="16"/>
        <v>864.7</v>
      </c>
      <c r="P49" s="187">
        <f t="shared" si="16"/>
        <v>866.4</v>
      </c>
      <c r="Q49" s="187">
        <f t="shared" si="16"/>
        <v>862.9</v>
      </c>
      <c r="R49" s="187">
        <f t="shared" si="11"/>
        <v>3.5</v>
      </c>
      <c r="S49" s="187">
        <f t="shared" ref="S49:AB49" si="17">MAXA(S9:S18)</f>
        <v>1009.7</v>
      </c>
      <c r="T49" s="187">
        <f t="shared" si="17"/>
        <v>1013.4</v>
      </c>
      <c r="U49" s="187">
        <f t="shared" si="17"/>
        <v>1005</v>
      </c>
      <c r="V49" s="187">
        <f>MAXA(V10:V18)</f>
        <v>9.3000000000000682</v>
      </c>
      <c r="W49" s="187">
        <f t="shared" si="17"/>
        <v>5</v>
      </c>
      <c r="X49" s="187">
        <f t="shared" si="17"/>
        <v>10</v>
      </c>
      <c r="Y49" s="187">
        <f t="shared" si="17"/>
        <v>2</v>
      </c>
      <c r="Z49" s="187">
        <f>MAXA(Z9:Z18)</f>
        <v>13.6</v>
      </c>
      <c r="AA49" s="187">
        <f t="shared" si="17"/>
        <v>0</v>
      </c>
      <c r="AB49" s="187">
        <f t="shared" si="17"/>
        <v>8.9499999999999993</v>
      </c>
      <c r="AC49" s="253"/>
      <c r="AD49" s="253"/>
      <c r="AE49" s="253"/>
      <c r="AF49" s="253"/>
      <c r="AG49" s="253"/>
      <c r="AH49" s="253"/>
      <c r="AI49" s="253"/>
      <c r="AJ49" s="253"/>
      <c r="AK49" s="253"/>
      <c r="AL49" s="253"/>
      <c r="AM49" s="254"/>
    </row>
    <row r="50" spans="1:39" s="197" customFormat="1" x14ac:dyDescent="0.2">
      <c r="A50" s="344" t="s">
        <v>20</v>
      </c>
      <c r="B50" s="187">
        <f t="shared" ref="B50:Q50" si="18">MINA(B9:B18)</f>
        <v>25.1</v>
      </c>
      <c r="C50" s="187">
        <f t="shared" si="18"/>
        <v>31</v>
      </c>
      <c r="D50" s="187">
        <f t="shared" si="18"/>
        <v>15.5</v>
      </c>
      <c r="E50" s="187">
        <f>MINA(E9:E18)</f>
        <v>11.2</v>
      </c>
      <c r="F50" s="187">
        <f t="shared" si="18"/>
        <v>14.5</v>
      </c>
      <c r="G50" s="187">
        <f t="shared" si="18"/>
        <v>17.600000000000001</v>
      </c>
      <c r="H50" s="187">
        <f t="shared" si="18"/>
        <v>15.7</v>
      </c>
      <c r="I50" s="187">
        <f t="shared" si="18"/>
        <v>17.3</v>
      </c>
      <c r="J50" s="187">
        <f t="shared" si="18"/>
        <v>6.1</v>
      </c>
      <c r="K50" s="187">
        <f t="shared" si="18"/>
        <v>13.7</v>
      </c>
      <c r="L50" s="187">
        <f t="shared" si="18"/>
        <v>47</v>
      </c>
      <c r="M50" s="187">
        <f t="shared" si="18"/>
        <v>70</v>
      </c>
      <c r="N50" s="187">
        <f t="shared" si="18"/>
        <v>24</v>
      </c>
      <c r="O50" s="187">
        <f t="shared" si="18"/>
        <v>861.1</v>
      </c>
      <c r="P50" s="187">
        <f t="shared" si="18"/>
        <v>862.3</v>
      </c>
      <c r="Q50" s="187">
        <f t="shared" si="18"/>
        <v>858.8</v>
      </c>
      <c r="R50" s="187">
        <f t="shared" si="11"/>
        <v>3.5</v>
      </c>
      <c r="S50" s="187">
        <f t="shared" ref="S50:AB50" si="19">MINA(S9:S18)</f>
        <v>1004.6</v>
      </c>
      <c r="T50" s="187">
        <f t="shared" si="19"/>
        <v>1007.5</v>
      </c>
      <c r="U50" s="187">
        <f t="shared" si="19"/>
        <v>1000.6</v>
      </c>
      <c r="V50" s="187">
        <f>MINA(V10:V18)</f>
        <v>6.7999999999999545</v>
      </c>
      <c r="W50" s="187">
        <f t="shared" si="19"/>
        <v>0</v>
      </c>
      <c r="X50" s="187">
        <f t="shared" si="19"/>
        <v>10</v>
      </c>
      <c r="Y50" s="187">
        <f t="shared" si="19"/>
        <v>2</v>
      </c>
      <c r="Z50" s="187">
        <f>MINA(Z9:Z18)</f>
        <v>9.8000000000000007</v>
      </c>
      <c r="AA50" s="187">
        <f t="shared" si="19"/>
        <v>0</v>
      </c>
      <c r="AB50" s="187">
        <f t="shared" si="19"/>
        <v>4.75</v>
      </c>
      <c r="AC50" s="253"/>
      <c r="AD50" s="253"/>
      <c r="AE50" s="253"/>
      <c r="AF50" s="253"/>
      <c r="AG50" s="253"/>
      <c r="AH50" s="253"/>
      <c r="AI50" s="253"/>
      <c r="AJ50" s="253"/>
      <c r="AK50" s="253"/>
      <c r="AL50" s="253"/>
      <c r="AM50" s="254"/>
    </row>
    <row r="51" spans="1:39" x14ac:dyDescent="0.2">
      <c r="A51" s="255"/>
      <c r="B51" s="235"/>
      <c r="C51" s="235"/>
      <c r="D51" s="235"/>
      <c r="E51" s="235"/>
      <c r="F51" s="235"/>
      <c r="G51" s="235"/>
      <c r="H51" s="235"/>
      <c r="I51" s="235"/>
      <c r="J51" s="235"/>
      <c r="K51" s="235"/>
      <c r="L51" s="235"/>
      <c r="M51" s="235"/>
      <c r="N51" s="235"/>
      <c r="O51" s="235"/>
      <c r="P51" s="235"/>
      <c r="Q51" s="235"/>
      <c r="R51" s="242">
        <f t="shared" si="11"/>
        <v>0</v>
      </c>
      <c r="S51" s="235"/>
      <c r="T51" s="235"/>
      <c r="U51" s="235"/>
      <c r="V51" s="235"/>
      <c r="W51" s="235"/>
      <c r="X51" s="235"/>
      <c r="Y51" s="235"/>
      <c r="Z51" s="250"/>
      <c r="AA51" s="235"/>
      <c r="AB51" s="251"/>
      <c r="AC51" s="251"/>
      <c r="AD51" s="251"/>
      <c r="AE51" s="251"/>
      <c r="AF51" s="251"/>
      <c r="AG51" s="251"/>
      <c r="AH51" s="251"/>
      <c r="AI51" s="251"/>
      <c r="AJ51" s="251"/>
      <c r="AK51" s="251"/>
      <c r="AL51" s="251"/>
      <c r="AM51" s="252"/>
    </row>
    <row r="52" spans="1:39" s="140" customFormat="1" x14ac:dyDescent="0.2">
      <c r="A52" s="256" t="s">
        <v>31</v>
      </c>
      <c r="B52" s="202">
        <f t="shared" ref="B52:AB52" si="20">SUM(B19:B28)</f>
        <v>270.89999999999998</v>
      </c>
      <c r="C52" s="202">
        <f t="shared" si="20"/>
        <v>342.7</v>
      </c>
      <c r="D52" s="202">
        <f t="shared" si="20"/>
        <v>196.5</v>
      </c>
      <c r="E52" s="202">
        <f t="shared" si="20"/>
        <v>146.20000000000002</v>
      </c>
      <c r="F52" s="202">
        <f t="shared" si="20"/>
        <v>188.79999999999995</v>
      </c>
      <c r="G52" s="202">
        <f t="shared" si="20"/>
        <v>195.3</v>
      </c>
      <c r="H52" s="202">
        <f t="shared" si="20"/>
        <v>182.39999999999998</v>
      </c>
      <c r="I52" s="202">
        <f t="shared" si="20"/>
        <v>207.19999999999996</v>
      </c>
      <c r="J52" s="202">
        <f t="shared" si="20"/>
        <v>158.19999999999999</v>
      </c>
      <c r="K52" s="202">
        <f t="shared" si="20"/>
        <v>160.80000000000004</v>
      </c>
      <c r="L52" s="202">
        <f t="shared" si="20"/>
        <v>538</v>
      </c>
      <c r="M52" s="202">
        <f t="shared" si="20"/>
        <v>820</v>
      </c>
      <c r="N52" s="202">
        <f t="shared" si="20"/>
        <v>309</v>
      </c>
      <c r="O52" s="202">
        <f t="shared" si="20"/>
        <v>8615.5</v>
      </c>
      <c r="P52" s="202">
        <f t="shared" si="20"/>
        <v>8631.1999999999989</v>
      </c>
      <c r="Q52" s="202">
        <f t="shared" si="20"/>
        <v>8591.2000000000007</v>
      </c>
      <c r="R52" s="202">
        <f t="shared" si="20"/>
        <v>39.999999999999886</v>
      </c>
      <c r="S52" s="202">
        <f t="shared" si="20"/>
        <v>10046.199999999999</v>
      </c>
      <c r="T52" s="202">
        <f t="shared" si="20"/>
        <v>10082.6</v>
      </c>
      <c r="U52" s="202">
        <f t="shared" si="20"/>
        <v>10002.200000000001</v>
      </c>
      <c r="V52" s="202">
        <f t="shared" si="20"/>
        <v>80.399999999999977</v>
      </c>
      <c r="W52" s="202">
        <f t="shared" si="20"/>
        <v>28</v>
      </c>
      <c r="X52" s="202">
        <f t="shared" si="20"/>
        <v>100</v>
      </c>
      <c r="Y52" s="202">
        <f t="shared" si="20"/>
        <v>20</v>
      </c>
      <c r="Z52" s="202">
        <f>SUM(Z19:Z28)</f>
        <v>108.69999999999999</v>
      </c>
      <c r="AA52" s="202">
        <f t="shared" si="20"/>
        <v>11.7</v>
      </c>
      <c r="AB52" s="202">
        <f t="shared" si="20"/>
        <v>76.490000000000009</v>
      </c>
      <c r="AC52" s="257"/>
      <c r="AD52" s="257"/>
      <c r="AE52" s="257"/>
      <c r="AF52" s="257"/>
      <c r="AG52" s="257"/>
      <c r="AH52" s="257"/>
      <c r="AI52" s="257"/>
      <c r="AJ52" s="257"/>
      <c r="AK52" s="257"/>
      <c r="AL52" s="257"/>
      <c r="AM52" s="258"/>
    </row>
    <row r="53" spans="1:39" s="140" customFormat="1" x14ac:dyDescent="0.2">
      <c r="A53" s="256" t="s">
        <v>32</v>
      </c>
      <c r="B53" s="202">
        <f t="shared" ref="B53:AB53" si="21">AVERAGEA(B19:B28)</f>
        <v>27.089999999999996</v>
      </c>
      <c r="C53" s="202">
        <f t="shared" si="21"/>
        <v>34.269999999999996</v>
      </c>
      <c r="D53" s="202">
        <f t="shared" si="21"/>
        <v>19.649999999999999</v>
      </c>
      <c r="E53" s="202">
        <f t="shared" si="21"/>
        <v>14.620000000000001</v>
      </c>
      <c r="F53" s="202">
        <f t="shared" si="21"/>
        <v>18.879999999999995</v>
      </c>
      <c r="G53" s="202">
        <f t="shared" si="21"/>
        <v>19.53</v>
      </c>
      <c r="H53" s="202">
        <f t="shared" si="21"/>
        <v>18.239999999999998</v>
      </c>
      <c r="I53" s="202">
        <f t="shared" si="21"/>
        <v>20.719999999999995</v>
      </c>
      <c r="J53" s="202">
        <f t="shared" si="21"/>
        <v>15.819999999999999</v>
      </c>
      <c r="K53" s="202">
        <f t="shared" si="21"/>
        <v>16.080000000000005</v>
      </c>
      <c r="L53" s="202">
        <f t="shared" si="21"/>
        <v>53.8</v>
      </c>
      <c r="M53" s="202">
        <f t="shared" si="21"/>
        <v>82</v>
      </c>
      <c r="N53" s="202">
        <f t="shared" si="21"/>
        <v>30.9</v>
      </c>
      <c r="O53" s="202">
        <f t="shared" si="21"/>
        <v>861.55</v>
      </c>
      <c r="P53" s="202">
        <f t="shared" si="21"/>
        <v>863.11999999999989</v>
      </c>
      <c r="Q53" s="202">
        <f t="shared" si="21"/>
        <v>859.12000000000012</v>
      </c>
      <c r="R53" s="202">
        <f t="shared" si="21"/>
        <v>3.9999999999999885</v>
      </c>
      <c r="S53" s="202">
        <f t="shared" si="21"/>
        <v>1004.6199999999999</v>
      </c>
      <c r="T53" s="202">
        <f t="shared" si="21"/>
        <v>1008.26</v>
      </c>
      <c r="U53" s="202">
        <f t="shared" si="21"/>
        <v>1000.22</v>
      </c>
      <c r="V53" s="202">
        <f t="shared" si="21"/>
        <v>8.0399999999999974</v>
      </c>
      <c r="W53" s="202">
        <f t="shared" si="21"/>
        <v>2.8</v>
      </c>
      <c r="X53" s="202">
        <f t="shared" si="21"/>
        <v>10</v>
      </c>
      <c r="Y53" s="202">
        <f t="shared" si="21"/>
        <v>2</v>
      </c>
      <c r="Z53" s="202">
        <f>AVERAGEA(Z19:Z28)</f>
        <v>10.87</v>
      </c>
      <c r="AA53" s="202">
        <f t="shared" si="21"/>
        <v>1.17</v>
      </c>
      <c r="AB53" s="202">
        <f t="shared" si="21"/>
        <v>7.6490000000000009</v>
      </c>
      <c r="AC53" s="257"/>
      <c r="AD53" s="257"/>
      <c r="AE53" s="257"/>
      <c r="AF53" s="257"/>
      <c r="AG53" s="257"/>
      <c r="AH53" s="257"/>
      <c r="AI53" s="257"/>
      <c r="AJ53" s="257"/>
      <c r="AK53" s="257"/>
      <c r="AL53" s="257"/>
      <c r="AM53" s="258"/>
    </row>
    <row r="54" spans="1:39" s="140" customFormat="1" x14ac:dyDescent="0.2">
      <c r="A54" s="256" t="s">
        <v>19</v>
      </c>
      <c r="B54" s="202">
        <f t="shared" ref="B54:AB54" si="22">MAXA(B19:B28)</f>
        <v>28.5</v>
      </c>
      <c r="C54" s="202">
        <f t="shared" si="22"/>
        <v>35</v>
      </c>
      <c r="D54" s="202">
        <f t="shared" si="22"/>
        <v>21.9</v>
      </c>
      <c r="E54" s="202">
        <f t="shared" si="22"/>
        <v>17.2</v>
      </c>
      <c r="F54" s="202">
        <f t="shared" si="22"/>
        <v>21.2</v>
      </c>
      <c r="G54" s="202">
        <f t="shared" si="22"/>
        <v>20.399999999999999</v>
      </c>
      <c r="H54" s="202">
        <f t="shared" si="22"/>
        <v>19.5</v>
      </c>
      <c r="I54" s="202">
        <f t="shared" si="22"/>
        <v>25.7</v>
      </c>
      <c r="J54" s="202">
        <f t="shared" si="22"/>
        <v>18.5</v>
      </c>
      <c r="K54" s="202">
        <f t="shared" si="22"/>
        <v>17.100000000000001</v>
      </c>
      <c r="L54" s="202">
        <f t="shared" si="22"/>
        <v>64</v>
      </c>
      <c r="M54" s="202">
        <f>MAXA(M19:M28)</f>
        <v>91</v>
      </c>
      <c r="N54" s="202">
        <f t="shared" si="22"/>
        <v>39</v>
      </c>
      <c r="O54" s="202">
        <f t="shared" si="22"/>
        <v>863.8</v>
      </c>
      <c r="P54" s="202">
        <f t="shared" si="22"/>
        <v>865.3</v>
      </c>
      <c r="Q54" s="202">
        <f t="shared" si="22"/>
        <v>861.5</v>
      </c>
      <c r="R54" s="202">
        <f t="shared" si="22"/>
        <v>5.2999999999999545</v>
      </c>
      <c r="S54" s="202">
        <f t="shared" si="22"/>
        <v>1007.7</v>
      </c>
      <c r="T54" s="202">
        <f t="shared" si="22"/>
        <v>1011.5</v>
      </c>
      <c r="U54" s="202">
        <f t="shared" si="22"/>
        <v>1003.3</v>
      </c>
      <c r="V54" s="202">
        <f t="shared" si="22"/>
        <v>9.3999999999999773</v>
      </c>
      <c r="W54" s="202">
        <f t="shared" si="22"/>
        <v>5</v>
      </c>
      <c r="X54" s="202">
        <f t="shared" si="22"/>
        <v>10</v>
      </c>
      <c r="Y54" s="202">
        <f t="shared" si="22"/>
        <v>2</v>
      </c>
      <c r="Z54" s="202">
        <f>MAXA(Z19:Z28)</f>
        <v>11.7</v>
      </c>
      <c r="AA54" s="202">
        <f t="shared" si="22"/>
        <v>8.1999999999999993</v>
      </c>
      <c r="AB54" s="202">
        <f t="shared" si="22"/>
        <v>10.39</v>
      </c>
      <c r="AC54" s="257"/>
      <c r="AD54" s="257"/>
      <c r="AE54" s="257"/>
      <c r="AF54" s="257"/>
      <c r="AG54" s="257"/>
      <c r="AH54" s="257"/>
      <c r="AI54" s="257"/>
      <c r="AJ54" s="257"/>
      <c r="AK54" s="257"/>
      <c r="AL54" s="257"/>
      <c r="AM54" s="258"/>
    </row>
    <row r="55" spans="1:39" s="140" customFormat="1" x14ac:dyDescent="0.2">
      <c r="A55" s="256" t="s">
        <v>20</v>
      </c>
      <c r="B55" s="202">
        <f t="shared" ref="B55:AB55" si="23">MINA(B19:B28)</f>
        <v>25.2</v>
      </c>
      <c r="C55" s="202">
        <f t="shared" si="23"/>
        <v>33.5</v>
      </c>
      <c r="D55" s="202">
        <f t="shared" si="23"/>
        <v>17.2</v>
      </c>
      <c r="E55" s="202">
        <f t="shared" si="23"/>
        <v>12.3</v>
      </c>
      <c r="F55" s="202">
        <f t="shared" si="23"/>
        <v>17.399999999999999</v>
      </c>
      <c r="G55" s="202">
        <f t="shared" si="23"/>
        <v>18.8</v>
      </c>
      <c r="H55" s="202">
        <f t="shared" si="23"/>
        <v>16.3</v>
      </c>
      <c r="I55" s="202">
        <f t="shared" si="23"/>
        <v>18.7</v>
      </c>
      <c r="J55" s="202">
        <f t="shared" si="23"/>
        <v>13.3</v>
      </c>
      <c r="K55" s="202">
        <f t="shared" si="23"/>
        <v>14.3</v>
      </c>
      <c r="L55" s="202">
        <f t="shared" si="23"/>
        <v>41</v>
      </c>
      <c r="M55" s="202">
        <f t="shared" si="23"/>
        <v>74</v>
      </c>
      <c r="N55" s="202">
        <f t="shared" si="23"/>
        <v>24</v>
      </c>
      <c r="O55" s="202">
        <f t="shared" si="23"/>
        <v>859</v>
      </c>
      <c r="P55" s="202">
        <f t="shared" si="23"/>
        <v>860.3</v>
      </c>
      <c r="Q55" s="202">
        <f t="shared" si="23"/>
        <v>856.4</v>
      </c>
      <c r="R55" s="202">
        <f t="shared" si="23"/>
        <v>2.3000000000000682</v>
      </c>
      <c r="S55" s="202">
        <f t="shared" si="23"/>
        <v>1001.1</v>
      </c>
      <c r="T55" s="202">
        <f t="shared" si="23"/>
        <v>1004.4</v>
      </c>
      <c r="U55" s="202">
        <f t="shared" si="23"/>
        <v>996.8</v>
      </c>
      <c r="V55" s="202">
        <f t="shared" si="23"/>
        <v>6.1000000000000227</v>
      </c>
      <c r="W55" s="202">
        <f t="shared" si="23"/>
        <v>1</v>
      </c>
      <c r="X55" s="202">
        <f t="shared" si="23"/>
        <v>10</v>
      </c>
      <c r="Y55" s="202">
        <f t="shared" si="23"/>
        <v>2</v>
      </c>
      <c r="Z55" s="202">
        <f>MINA(Z19:Z28)</f>
        <v>9.1999999999999993</v>
      </c>
      <c r="AA55" s="202">
        <f t="shared" si="23"/>
        <v>0</v>
      </c>
      <c r="AB55" s="202">
        <f t="shared" si="23"/>
        <v>6.44</v>
      </c>
      <c r="AC55" s="257"/>
      <c r="AD55" s="257"/>
      <c r="AE55" s="257"/>
      <c r="AF55" s="257"/>
      <c r="AG55" s="257"/>
      <c r="AH55" s="257"/>
      <c r="AI55" s="257"/>
      <c r="AJ55" s="257"/>
      <c r="AK55" s="257"/>
      <c r="AL55" s="257"/>
      <c r="AM55" s="258"/>
    </row>
    <row r="56" spans="1:39" x14ac:dyDescent="0.2">
      <c r="A56" s="255"/>
      <c r="B56" s="235"/>
      <c r="C56" s="235"/>
      <c r="D56" s="235"/>
      <c r="E56" s="235"/>
      <c r="F56" s="235"/>
      <c r="G56" s="235"/>
      <c r="H56" s="235"/>
      <c r="I56" s="235"/>
      <c r="J56" s="235"/>
      <c r="K56" s="235"/>
      <c r="L56" s="235"/>
      <c r="M56" s="235"/>
      <c r="N56" s="235"/>
      <c r="O56" s="235"/>
      <c r="P56" s="235"/>
      <c r="Q56" s="235"/>
      <c r="R56" s="235"/>
      <c r="S56" s="235"/>
      <c r="T56" s="235"/>
      <c r="U56" s="235"/>
      <c r="V56" s="235"/>
      <c r="W56" s="235"/>
      <c r="X56" s="235"/>
      <c r="Y56" s="235"/>
      <c r="Z56" s="259"/>
      <c r="AA56" s="235"/>
      <c r="AB56" s="239"/>
      <c r="AC56" s="239"/>
      <c r="AD56" s="239"/>
      <c r="AE56" s="239"/>
      <c r="AF56" s="239"/>
      <c r="AG56" s="239"/>
      <c r="AH56" s="239"/>
      <c r="AI56" s="239"/>
      <c r="AJ56" s="239"/>
      <c r="AK56" s="239"/>
      <c r="AL56" s="239"/>
      <c r="AM56" s="252"/>
    </row>
    <row r="57" spans="1:39" s="233" customFormat="1" x14ac:dyDescent="0.2">
      <c r="A57" s="260" t="s">
        <v>31</v>
      </c>
      <c r="B57" s="222">
        <f t="shared" ref="B57:AB57" si="24">SUM(B29:B39)</f>
        <v>276.89999999999998</v>
      </c>
      <c r="C57" s="222">
        <f t="shared" si="24"/>
        <v>351.6</v>
      </c>
      <c r="D57" s="222">
        <f t="shared" si="24"/>
        <v>206.90000000000003</v>
      </c>
      <c r="E57" s="222">
        <f t="shared" si="24"/>
        <v>144.69999999999999</v>
      </c>
      <c r="F57" s="222">
        <f t="shared" si="24"/>
        <v>196.7</v>
      </c>
      <c r="G57" s="222">
        <f t="shared" si="24"/>
        <v>205.49999999999997</v>
      </c>
      <c r="H57" s="222">
        <f t="shared" si="24"/>
        <v>194.6</v>
      </c>
      <c r="I57" s="222">
        <f t="shared" si="24"/>
        <v>217.99999999999997</v>
      </c>
      <c r="J57" s="222">
        <f t="shared" si="24"/>
        <v>172</v>
      </c>
      <c r="K57" s="222">
        <f t="shared" si="24"/>
        <v>170.89999999999998</v>
      </c>
      <c r="L57" s="222">
        <f t="shared" si="24"/>
        <v>630</v>
      </c>
      <c r="M57" s="222">
        <f t="shared" si="24"/>
        <v>922</v>
      </c>
      <c r="N57" s="222">
        <f t="shared" si="24"/>
        <v>396</v>
      </c>
      <c r="O57" s="222">
        <f t="shared" si="24"/>
        <v>9493.5</v>
      </c>
      <c r="P57" s="222">
        <f t="shared" si="24"/>
        <v>9512.5</v>
      </c>
      <c r="Q57" s="222">
        <f t="shared" si="24"/>
        <v>9469.7999999999993</v>
      </c>
      <c r="R57" s="222">
        <f t="shared" si="24"/>
        <v>42.700000000000045</v>
      </c>
      <c r="S57" s="222">
        <f t="shared" si="24"/>
        <v>11083.800000000001</v>
      </c>
      <c r="T57" s="222">
        <f t="shared" si="24"/>
        <v>11116.100000000002</v>
      </c>
      <c r="U57" s="222">
        <f t="shared" si="24"/>
        <v>11035.8</v>
      </c>
      <c r="V57" s="222">
        <f>SUM(V29:V39)</f>
        <v>80.300000000000068</v>
      </c>
      <c r="W57" s="222">
        <f t="shared" si="24"/>
        <v>45</v>
      </c>
      <c r="X57" s="222">
        <f t="shared" si="24"/>
        <v>110</v>
      </c>
      <c r="Y57" s="222">
        <f t="shared" si="24"/>
        <v>22</v>
      </c>
      <c r="Z57" s="222">
        <f>SUM(Z29:Z39)</f>
        <v>85.1</v>
      </c>
      <c r="AA57" s="222">
        <f t="shared" si="24"/>
        <v>36.700000000000003</v>
      </c>
      <c r="AB57" s="222">
        <f t="shared" si="24"/>
        <v>75.560000000000016</v>
      </c>
      <c r="AC57" s="261"/>
      <c r="AD57" s="261"/>
      <c r="AE57" s="261"/>
      <c r="AF57" s="261"/>
      <c r="AG57" s="261"/>
      <c r="AH57" s="261"/>
      <c r="AI57" s="261"/>
      <c r="AJ57" s="261"/>
      <c r="AK57" s="261"/>
      <c r="AL57" s="261"/>
      <c r="AM57" s="262"/>
    </row>
    <row r="58" spans="1:39" s="233" customFormat="1" x14ac:dyDescent="0.2">
      <c r="A58" s="260" t="s">
        <v>32</v>
      </c>
      <c r="B58" s="222">
        <f t="shared" ref="B58:AB58" si="25">AVERAGEA(B29:B39)</f>
        <v>25.172727272727272</v>
      </c>
      <c r="C58" s="222">
        <f t="shared" si="25"/>
        <v>31.963636363636365</v>
      </c>
      <c r="D58" s="222">
        <f t="shared" si="25"/>
        <v>18.809090909090912</v>
      </c>
      <c r="E58" s="222">
        <f t="shared" si="25"/>
        <v>13.154545454545454</v>
      </c>
      <c r="F58" s="222">
        <f t="shared" si="25"/>
        <v>17.881818181818179</v>
      </c>
      <c r="G58" s="222">
        <f t="shared" si="25"/>
        <v>18.68181818181818</v>
      </c>
      <c r="H58" s="222">
        <f t="shared" si="25"/>
        <v>17.690909090909091</v>
      </c>
      <c r="I58" s="222">
        <f t="shared" si="25"/>
        <v>19.818181818181817</v>
      </c>
      <c r="J58" s="222">
        <f t="shared" si="25"/>
        <v>15.636363636363637</v>
      </c>
      <c r="K58" s="222">
        <f t="shared" si="25"/>
        <v>15.536363636363633</v>
      </c>
      <c r="L58" s="222">
        <f t="shared" si="25"/>
        <v>57.272727272727273</v>
      </c>
      <c r="M58" s="222">
        <f t="shared" si="25"/>
        <v>83.818181818181813</v>
      </c>
      <c r="N58" s="222">
        <f t="shared" si="25"/>
        <v>36</v>
      </c>
      <c r="O58" s="222">
        <f t="shared" si="25"/>
        <v>863.0454545454545</v>
      </c>
      <c r="P58" s="222">
        <f t="shared" si="25"/>
        <v>864.77272727272725</v>
      </c>
      <c r="Q58" s="222">
        <f t="shared" si="25"/>
        <v>860.89090909090908</v>
      </c>
      <c r="R58" s="222">
        <f t="shared" si="25"/>
        <v>3.8818181818181858</v>
      </c>
      <c r="S58" s="222">
        <f t="shared" si="25"/>
        <v>1007.6181818181819</v>
      </c>
      <c r="T58" s="222">
        <f t="shared" si="25"/>
        <v>1010.5545454545456</v>
      </c>
      <c r="U58" s="222">
        <f t="shared" si="25"/>
        <v>1003.2545454545453</v>
      </c>
      <c r="V58" s="222">
        <f>AVERAGEA(V29:V39)</f>
        <v>7.300000000000006</v>
      </c>
      <c r="W58" s="222">
        <f t="shared" si="25"/>
        <v>4.0909090909090908</v>
      </c>
      <c r="X58" s="222">
        <f t="shared" si="25"/>
        <v>10</v>
      </c>
      <c r="Y58" s="222">
        <f t="shared" si="25"/>
        <v>2</v>
      </c>
      <c r="Z58" s="222">
        <f>AVERAGEA(Z29:Z39)</f>
        <v>7.7363636363636354</v>
      </c>
      <c r="AA58" s="222">
        <f t="shared" si="25"/>
        <v>3.3363636363636364</v>
      </c>
      <c r="AB58" s="222">
        <f t="shared" si="25"/>
        <v>6.8690909090909109</v>
      </c>
      <c r="AC58" s="261"/>
      <c r="AD58" s="261"/>
      <c r="AE58" s="261"/>
      <c r="AF58" s="261"/>
      <c r="AG58" s="261"/>
      <c r="AH58" s="261"/>
      <c r="AI58" s="261"/>
      <c r="AJ58" s="261"/>
      <c r="AK58" s="261"/>
      <c r="AL58" s="261"/>
      <c r="AM58" s="262"/>
    </row>
    <row r="59" spans="1:39" s="233" customFormat="1" x14ac:dyDescent="0.2">
      <c r="A59" s="260" t="s">
        <v>19</v>
      </c>
      <c r="B59" s="222">
        <f t="shared" ref="B59:AB59" si="26">MAXA(B29:B39)</f>
        <v>28.2</v>
      </c>
      <c r="C59" s="222">
        <f t="shared" si="26"/>
        <v>35.299999999999997</v>
      </c>
      <c r="D59" s="222">
        <f t="shared" si="26"/>
        <v>21</v>
      </c>
      <c r="E59" s="222">
        <f t="shared" si="26"/>
        <v>17.699999999999996</v>
      </c>
      <c r="F59" s="222">
        <f t="shared" si="26"/>
        <v>19.2</v>
      </c>
      <c r="G59" s="222">
        <f t="shared" si="26"/>
        <v>20.2</v>
      </c>
      <c r="H59" s="222">
        <f t="shared" si="26"/>
        <v>20.2</v>
      </c>
      <c r="I59" s="222">
        <f t="shared" si="26"/>
        <v>23.1</v>
      </c>
      <c r="J59" s="222">
        <f t="shared" si="26"/>
        <v>18.899999999999999</v>
      </c>
      <c r="K59" s="222">
        <f t="shared" si="26"/>
        <v>17.7</v>
      </c>
      <c r="L59" s="222">
        <f t="shared" si="26"/>
        <v>70</v>
      </c>
      <c r="M59" s="222">
        <f t="shared" si="26"/>
        <v>95</v>
      </c>
      <c r="N59" s="222">
        <f t="shared" si="26"/>
        <v>50</v>
      </c>
      <c r="O59" s="222">
        <f t="shared" si="26"/>
        <v>867.3</v>
      </c>
      <c r="P59" s="222">
        <f t="shared" si="26"/>
        <v>868.6</v>
      </c>
      <c r="Q59" s="222">
        <f t="shared" si="26"/>
        <v>865.9</v>
      </c>
      <c r="R59" s="222">
        <f t="shared" si="26"/>
        <v>5.6000000000000227</v>
      </c>
      <c r="S59" s="222">
        <f t="shared" si="26"/>
        <v>1012.6</v>
      </c>
      <c r="T59" s="222">
        <f t="shared" si="26"/>
        <v>1015.3</v>
      </c>
      <c r="U59" s="222">
        <f t="shared" si="26"/>
        <v>1008.5</v>
      </c>
      <c r="V59" s="222">
        <f>MAXA(V29:V39)</f>
        <v>9.8999999999999773</v>
      </c>
      <c r="W59" s="222">
        <f t="shared" si="26"/>
        <v>7</v>
      </c>
      <c r="X59" s="222">
        <f t="shared" si="26"/>
        <v>10</v>
      </c>
      <c r="Y59" s="222">
        <f t="shared" si="26"/>
        <v>2</v>
      </c>
      <c r="Z59" s="222">
        <f>MAXA(Z29:Z39)</f>
        <v>11.9</v>
      </c>
      <c r="AA59" s="222">
        <f t="shared" si="26"/>
        <v>34.5</v>
      </c>
      <c r="AB59" s="222">
        <f t="shared" si="26"/>
        <v>10.95</v>
      </c>
      <c r="AC59" s="261"/>
      <c r="AD59" s="261"/>
      <c r="AE59" s="261"/>
      <c r="AF59" s="261"/>
      <c r="AG59" s="261"/>
      <c r="AH59" s="261"/>
      <c r="AI59" s="261"/>
      <c r="AJ59" s="261"/>
      <c r="AK59" s="261"/>
      <c r="AL59" s="261"/>
      <c r="AM59" s="262"/>
    </row>
    <row r="60" spans="1:39" s="233" customFormat="1" x14ac:dyDescent="0.2">
      <c r="A60" s="260" t="s">
        <v>20</v>
      </c>
      <c r="B60" s="222">
        <f t="shared" ref="B60:AB60" si="27">MINA(B29:B39)</f>
        <v>23.3</v>
      </c>
      <c r="C60" s="222">
        <f t="shared" si="27"/>
        <v>26.3</v>
      </c>
      <c r="D60" s="222">
        <f t="shared" si="27"/>
        <v>17.600000000000001</v>
      </c>
      <c r="E60" s="222">
        <f t="shared" si="27"/>
        <v>5.3000000000000007</v>
      </c>
      <c r="F60" s="222">
        <f t="shared" si="27"/>
        <v>16.600000000000001</v>
      </c>
      <c r="G60" s="222">
        <f t="shared" si="27"/>
        <v>17.399999999999999</v>
      </c>
      <c r="H60" s="222">
        <f t="shared" si="27"/>
        <v>14.6</v>
      </c>
      <c r="I60" s="222">
        <f t="shared" si="27"/>
        <v>16.899999999999999</v>
      </c>
      <c r="J60" s="222">
        <f t="shared" si="27"/>
        <v>11.1</v>
      </c>
      <c r="K60" s="222">
        <f t="shared" si="27"/>
        <v>12.6</v>
      </c>
      <c r="L60" s="222">
        <f t="shared" si="27"/>
        <v>44</v>
      </c>
      <c r="M60" s="222">
        <f t="shared" si="27"/>
        <v>72</v>
      </c>
      <c r="N60" s="222">
        <f t="shared" si="27"/>
        <v>22</v>
      </c>
      <c r="O60" s="222">
        <f t="shared" si="27"/>
        <v>858.7</v>
      </c>
      <c r="P60" s="222">
        <f t="shared" si="27"/>
        <v>860.6</v>
      </c>
      <c r="Q60" s="222">
        <f t="shared" si="27"/>
        <v>856.6</v>
      </c>
      <c r="R60" s="222">
        <f t="shared" si="27"/>
        <v>2.7000000000000455</v>
      </c>
      <c r="S60" s="222">
        <f t="shared" si="27"/>
        <v>1002.8</v>
      </c>
      <c r="T60" s="222">
        <f t="shared" si="27"/>
        <v>1006.8</v>
      </c>
      <c r="U60" s="222">
        <f t="shared" si="27"/>
        <v>998.2</v>
      </c>
      <c r="V60" s="222">
        <f>MINA(V29:V39)</f>
        <v>5.3000000000000682</v>
      </c>
      <c r="W60" s="222">
        <f t="shared" si="27"/>
        <v>1</v>
      </c>
      <c r="X60" s="222">
        <f t="shared" si="27"/>
        <v>10</v>
      </c>
      <c r="Y60" s="222">
        <f t="shared" si="27"/>
        <v>2</v>
      </c>
      <c r="Z60" s="222">
        <f>MINA(Z29:Z39)</f>
        <v>2.9</v>
      </c>
      <c r="AA60" s="222">
        <f t="shared" si="27"/>
        <v>0</v>
      </c>
      <c r="AB60" s="222">
        <f t="shared" si="27"/>
        <v>4.58</v>
      </c>
      <c r="AC60" s="261"/>
      <c r="AD60" s="261"/>
      <c r="AE60" s="261"/>
      <c r="AF60" s="261"/>
      <c r="AG60" s="261"/>
      <c r="AH60" s="261"/>
      <c r="AI60" s="261"/>
      <c r="AJ60" s="261"/>
      <c r="AK60" s="261"/>
      <c r="AL60" s="261"/>
      <c r="AM60" s="262"/>
    </row>
    <row r="61" spans="1:39" x14ac:dyDescent="0.2">
      <c r="Z61" s="297"/>
    </row>
    <row r="62" spans="1:39" x14ac:dyDescent="0.2">
      <c r="Z62" s="297"/>
    </row>
    <row r="63" spans="1:39" x14ac:dyDescent="0.2">
      <c r="A63" s="304" t="s">
        <v>119</v>
      </c>
      <c r="B63" s="304"/>
      <c r="C63" s="304"/>
      <c r="D63" s="304"/>
      <c r="E63" s="304"/>
      <c r="F63" s="304"/>
      <c r="G63" s="263">
        <v>637.20000000000005</v>
      </c>
      <c r="H63" s="138" t="s">
        <v>48</v>
      </c>
    </row>
    <row r="66" spans="1:5" x14ac:dyDescent="0.2">
      <c r="A66" s="248"/>
      <c r="B66" s="305" t="s">
        <v>44</v>
      </c>
      <c r="C66" s="305"/>
      <c r="D66" s="305"/>
      <c r="E66" s="305"/>
    </row>
    <row r="68" spans="1:5" x14ac:dyDescent="0.2">
      <c r="A68" s="197"/>
      <c r="B68" s="305" t="s">
        <v>45</v>
      </c>
      <c r="C68" s="305"/>
      <c r="D68" s="305"/>
      <c r="E68" s="305"/>
    </row>
    <row r="70" spans="1:5" x14ac:dyDescent="0.2">
      <c r="A70" s="140"/>
      <c r="B70" s="305" t="s">
        <v>46</v>
      </c>
      <c r="C70" s="305"/>
      <c r="D70" s="305"/>
      <c r="E70" s="305"/>
    </row>
    <row r="72" spans="1:5" x14ac:dyDescent="0.2">
      <c r="A72" s="233"/>
      <c r="B72" s="305" t="s">
        <v>47</v>
      </c>
      <c r="C72" s="305"/>
      <c r="D72" s="305"/>
      <c r="E72" s="305"/>
    </row>
  </sheetData>
  <mergeCells count="15">
    <mergeCell ref="B68:E68"/>
    <mergeCell ref="B70:E70"/>
    <mergeCell ref="B72:E72"/>
    <mergeCell ref="AC6:AK6"/>
    <mergeCell ref="AY7:AZ7"/>
    <mergeCell ref="BA7:BB7"/>
    <mergeCell ref="BC7:BD7"/>
    <mergeCell ref="A63:F63"/>
    <mergeCell ref="B66:E66"/>
    <mergeCell ref="A1:BA1"/>
    <mergeCell ref="A2:BA2"/>
    <mergeCell ref="A3:BA3"/>
    <mergeCell ref="A4:BA4"/>
    <mergeCell ref="D5:I5"/>
    <mergeCell ref="AC5:AL5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D72"/>
  <sheetViews>
    <sheetView workbookViewId="0">
      <selection sqref="A1:XFD1048576"/>
    </sheetView>
  </sheetViews>
  <sheetFormatPr baseColWidth="10" defaultColWidth="9.625" defaultRowHeight="12.75" x14ac:dyDescent="0.2"/>
  <cols>
    <col min="1" max="1" width="6.625" style="138" customWidth="1"/>
    <col min="2" max="2" width="7.875" style="138" customWidth="1"/>
    <col min="3" max="3" width="5.375" style="138" customWidth="1"/>
    <col min="4" max="4" width="5.75" style="138" customWidth="1"/>
    <col min="5" max="5" width="6.75" style="138" customWidth="1"/>
    <col min="6" max="6" width="7.5" style="138" customWidth="1"/>
    <col min="7" max="7" width="7.625" style="138" customWidth="1"/>
    <col min="8" max="8" width="7.875" style="138" customWidth="1"/>
    <col min="9" max="9" width="7.625" style="138" customWidth="1"/>
    <col min="10" max="10" width="8.125" style="138" customWidth="1"/>
    <col min="11" max="11" width="7.75" style="138" customWidth="1"/>
    <col min="12" max="13" width="8.125" style="138" customWidth="1"/>
    <col min="14" max="14" width="7.75" style="138" customWidth="1"/>
    <col min="15" max="17" width="8.25" style="138" bestFit="1" customWidth="1"/>
    <col min="18" max="18" width="6.75" style="138" customWidth="1"/>
    <col min="19" max="21" width="8.25" style="138" bestFit="1" customWidth="1"/>
    <col min="22" max="22" width="6.875" style="138" customWidth="1"/>
    <col min="23" max="23" width="5.625" style="138" customWidth="1"/>
    <col min="24" max="24" width="6.375" style="138" customWidth="1"/>
    <col min="25" max="25" width="5.75" style="138" customWidth="1"/>
    <col min="26" max="26" width="9.125" style="138" customWidth="1"/>
    <col min="27" max="27" width="6" style="138" customWidth="1"/>
    <col min="28" max="38" width="6.625" style="138" customWidth="1"/>
    <col min="39" max="39" width="6.5" style="138" customWidth="1"/>
    <col min="40" max="40" width="5.25" style="138" customWidth="1"/>
    <col min="41" max="41" width="6.375" style="138" customWidth="1"/>
    <col min="42" max="42" width="10.125" style="138" customWidth="1"/>
    <col min="43" max="43" width="7.5" style="138" customWidth="1"/>
    <col min="44" max="44" width="6.125" style="138" customWidth="1"/>
    <col min="45" max="45" width="8.625" style="138" customWidth="1"/>
    <col min="46" max="46" width="5.75" style="138" customWidth="1"/>
    <col min="47" max="47" width="9.375" style="138" customWidth="1"/>
    <col min="48" max="48" width="6.125" style="138" customWidth="1"/>
    <col min="49" max="49" width="9.125" style="138" customWidth="1"/>
    <col min="50" max="50" width="5" style="138" customWidth="1"/>
    <col min="51" max="51" width="5.125" style="138" customWidth="1"/>
    <col min="52" max="52" width="3.5" style="138" customWidth="1"/>
    <col min="53" max="53" width="5.5" style="138" customWidth="1"/>
    <col min="54" max="55" width="9.625" style="138"/>
    <col min="56" max="56" width="5.875" style="138" customWidth="1"/>
    <col min="57" max="256" width="9.625" style="138"/>
    <col min="257" max="257" width="6.625" style="138" customWidth="1"/>
    <col min="258" max="258" width="7.875" style="138" customWidth="1"/>
    <col min="259" max="259" width="5.375" style="138" customWidth="1"/>
    <col min="260" max="260" width="5.75" style="138" customWidth="1"/>
    <col min="261" max="261" width="6.75" style="138" customWidth="1"/>
    <col min="262" max="262" width="7.5" style="138" customWidth="1"/>
    <col min="263" max="263" width="7.625" style="138" customWidth="1"/>
    <col min="264" max="264" width="7.875" style="138" customWidth="1"/>
    <col min="265" max="265" width="7.625" style="138" customWidth="1"/>
    <col min="266" max="266" width="8.125" style="138" customWidth="1"/>
    <col min="267" max="267" width="7.75" style="138" customWidth="1"/>
    <col min="268" max="269" width="8.125" style="138" customWidth="1"/>
    <col min="270" max="270" width="7.75" style="138" customWidth="1"/>
    <col min="271" max="273" width="8.25" style="138" bestFit="1" customWidth="1"/>
    <col min="274" max="274" width="6.75" style="138" customWidth="1"/>
    <col min="275" max="277" width="8.25" style="138" bestFit="1" customWidth="1"/>
    <col min="278" max="278" width="6.875" style="138" customWidth="1"/>
    <col min="279" max="279" width="5.625" style="138" customWidth="1"/>
    <col min="280" max="280" width="6.375" style="138" customWidth="1"/>
    <col min="281" max="281" width="5.75" style="138" customWidth="1"/>
    <col min="282" max="282" width="9.125" style="138" customWidth="1"/>
    <col min="283" max="283" width="6" style="138" customWidth="1"/>
    <col min="284" max="294" width="6.625" style="138" customWidth="1"/>
    <col min="295" max="295" width="6.5" style="138" customWidth="1"/>
    <col min="296" max="296" width="5.25" style="138" customWidth="1"/>
    <col min="297" max="297" width="6.375" style="138" customWidth="1"/>
    <col min="298" max="298" width="10.125" style="138" customWidth="1"/>
    <col min="299" max="299" width="7.5" style="138" customWidth="1"/>
    <col min="300" max="300" width="6.125" style="138" customWidth="1"/>
    <col min="301" max="301" width="8.625" style="138" customWidth="1"/>
    <col min="302" max="302" width="5.75" style="138" customWidth="1"/>
    <col min="303" max="303" width="9.375" style="138" customWidth="1"/>
    <col min="304" max="304" width="6.125" style="138" customWidth="1"/>
    <col min="305" max="305" width="9.125" style="138" customWidth="1"/>
    <col min="306" max="306" width="5" style="138" customWidth="1"/>
    <col min="307" max="307" width="5.125" style="138" customWidth="1"/>
    <col min="308" max="308" width="3.5" style="138" customWidth="1"/>
    <col min="309" max="309" width="5.5" style="138" customWidth="1"/>
    <col min="310" max="311" width="9.625" style="138"/>
    <col min="312" max="312" width="5.875" style="138" customWidth="1"/>
    <col min="313" max="512" width="9.625" style="138"/>
    <col min="513" max="513" width="6.625" style="138" customWidth="1"/>
    <col min="514" max="514" width="7.875" style="138" customWidth="1"/>
    <col min="515" max="515" width="5.375" style="138" customWidth="1"/>
    <col min="516" max="516" width="5.75" style="138" customWidth="1"/>
    <col min="517" max="517" width="6.75" style="138" customWidth="1"/>
    <col min="518" max="518" width="7.5" style="138" customWidth="1"/>
    <col min="519" max="519" width="7.625" style="138" customWidth="1"/>
    <col min="520" max="520" width="7.875" style="138" customWidth="1"/>
    <col min="521" max="521" width="7.625" style="138" customWidth="1"/>
    <col min="522" max="522" width="8.125" style="138" customWidth="1"/>
    <col min="523" max="523" width="7.75" style="138" customWidth="1"/>
    <col min="524" max="525" width="8.125" style="138" customWidth="1"/>
    <col min="526" max="526" width="7.75" style="138" customWidth="1"/>
    <col min="527" max="529" width="8.25" style="138" bestFit="1" customWidth="1"/>
    <col min="530" max="530" width="6.75" style="138" customWidth="1"/>
    <col min="531" max="533" width="8.25" style="138" bestFit="1" customWidth="1"/>
    <col min="534" max="534" width="6.875" style="138" customWidth="1"/>
    <col min="535" max="535" width="5.625" style="138" customWidth="1"/>
    <col min="536" max="536" width="6.375" style="138" customWidth="1"/>
    <col min="537" max="537" width="5.75" style="138" customWidth="1"/>
    <col min="538" max="538" width="9.125" style="138" customWidth="1"/>
    <col min="539" max="539" width="6" style="138" customWidth="1"/>
    <col min="540" max="550" width="6.625" style="138" customWidth="1"/>
    <col min="551" max="551" width="6.5" style="138" customWidth="1"/>
    <col min="552" max="552" width="5.25" style="138" customWidth="1"/>
    <col min="553" max="553" width="6.375" style="138" customWidth="1"/>
    <col min="554" max="554" width="10.125" style="138" customWidth="1"/>
    <col min="555" max="555" width="7.5" style="138" customWidth="1"/>
    <col min="556" max="556" width="6.125" style="138" customWidth="1"/>
    <col min="557" max="557" width="8.625" style="138" customWidth="1"/>
    <col min="558" max="558" width="5.75" style="138" customWidth="1"/>
    <col min="559" max="559" width="9.375" style="138" customWidth="1"/>
    <col min="560" max="560" width="6.125" style="138" customWidth="1"/>
    <col min="561" max="561" width="9.125" style="138" customWidth="1"/>
    <col min="562" max="562" width="5" style="138" customWidth="1"/>
    <col min="563" max="563" width="5.125" style="138" customWidth="1"/>
    <col min="564" max="564" width="3.5" style="138" customWidth="1"/>
    <col min="565" max="565" width="5.5" style="138" customWidth="1"/>
    <col min="566" max="567" width="9.625" style="138"/>
    <col min="568" max="568" width="5.875" style="138" customWidth="1"/>
    <col min="569" max="768" width="9.625" style="138"/>
    <col min="769" max="769" width="6.625" style="138" customWidth="1"/>
    <col min="770" max="770" width="7.875" style="138" customWidth="1"/>
    <col min="771" max="771" width="5.375" style="138" customWidth="1"/>
    <col min="772" max="772" width="5.75" style="138" customWidth="1"/>
    <col min="773" max="773" width="6.75" style="138" customWidth="1"/>
    <col min="774" max="774" width="7.5" style="138" customWidth="1"/>
    <col min="775" max="775" width="7.625" style="138" customWidth="1"/>
    <col min="776" max="776" width="7.875" style="138" customWidth="1"/>
    <col min="777" max="777" width="7.625" style="138" customWidth="1"/>
    <col min="778" max="778" width="8.125" style="138" customWidth="1"/>
    <col min="779" max="779" width="7.75" style="138" customWidth="1"/>
    <col min="780" max="781" width="8.125" style="138" customWidth="1"/>
    <col min="782" max="782" width="7.75" style="138" customWidth="1"/>
    <col min="783" max="785" width="8.25" style="138" bestFit="1" customWidth="1"/>
    <col min="786" max="786" width="6.75" style="138" customWidth="1"/>
    <col min="787" max="789" width="8.25" style="138" bestFit="1" customWidth="1"/>
    <col min="790" max="790" width="6.875" style="138" customWidth="1"/>
    <col min="791" max="791" width="5.625" style="138" customWidth="1"/>
    <col min="792" max="792" width="6.375" style="138" customWidth="1"/>
    <col min="793" max="793" width="5.75" style="138" customWidth="1"/>
    <col min="794" max="794" width="9.125" style="138" customWidth="1"/>
    <col min="795" max="795" width="6" style="138" customWidth="1"/>
    <col min="796" max="806" width="6.625" style="138" customWidth="1"/>
    <col min="807" max="807" width="6.5" style="138" customWidth="1"/>
    <col min="808" max="808" width="5.25" style="138" customWidth="1"/>
    <col min="809" max="809" width="6.375" style="138" customWidth="1"/>
    <col min="810" max="810" width="10.125" style="138" customWidth="1"/>
    <col min="811" max="811" width="7.5" style="138" customWidth="1"/>
    <col min="812" max="812" width="6.125" style="138" customWidth="1"/>
    <col min="813" max="813" width="8.625" style="138" customWidth="1"/>
    <col min="814" max="814" width="5.75" style="138" customWidth="1"/>
    <col min="815" max="815" width="9.375" style="138" customWidth="1"/>
    <col min="816" max="816" width="6.125" style="138" customWidth="1"/>
    <col min="817" max="817" width="9.125" style="138" customWidth="1"/>
    <col min="818" max="818" width="5" style="138" customWidth="1"/>
    <col min="819" max="819" width="5.125" style="138" customWidth="1"/>
    <col min="820" max="820" width="3.5" style="138" customWidth="1"/>
    <col min="821" max="821" width="5.5" style="138" customWidth="1"/>
    <col min="822" max="823" width="9.625" style="138"/>
    <col min="824" max="824" width="5.875" style="138" customWidth="1"/>
    <col min="825" max="1024" width="9.625" style="138"/>
    <col min="1025" max="1025" width="6.625" style="138" customWidth="1"/>
    <col min="1026" max="1026" width="7.875" style="138" customWidth="1"/>
    <col min="1027" max="1027" width="5.375" style="138" customWidth="1"/>
    <col min="1028" max="1028" width="5.75" style="138" customWidth="1"/>
    <col min="1029" max="1029" width="6.75" style="138" customWidth="1"/>
    <col min="1030" max="1030" width="7.5" style="138" customWidth="1"/>
    <col min="1031" max="1031" width="7.625" style="138" customWidth="1"/>
    <col min="1032" max="1032" width="7.875" style="138" customWidth="1"/>
    <col min="1033" max="1033" width="7.625" style="138" customWidth="1"/>
    <col min="1034" max="1034" width="8.125" style="138" customWidth="1"/>
    <col min="1035" max="1035" width="7.75" style="138" customWidth="1"/>
    <col min="1036" max="1037" width="8.125" style="138" customWidth="1"/>
    <col min="1038" max="1038" width="7.75" style="138" customWidth="1"/>
    <col min="1039" max="1041" width="8.25" style="138" bestFit="1" customWidth="1"/>
    <col min="1042" max="1042" width="6.75" style="138" customWidth="1"/>
    <col min="1043" max="1045" width="8.25" style="138" bestFit="1" customWidth="1"/>
    <col min="1046" max="1046" width="6.875" style="138" customWidth="1"/>
    <col min="1047" max="1047" width="5.625" style="138" customWidth="1"/>
    <col min="1048" max="1048" width="6.375" style="138" customWidth="1"/>
    <col min="1049" max="1049" width="5.75" style="138" customWidth="1"/>
    <col min="1050" max="1050" width="9.125" style="138" customWidth="1"/>
    <col min="1051" max="1051" width="6" style="138" customWidth="1"/>
    <col min="1052" max="1062" width="6.625" style="138" customWidth="1"/>
    <col min="1063" max="1063" width="6.5" style="138" customWidth="1"/>
    <col min="1064" max="1064" width="5.25" style="138" customWidth="1"/>
    <col min="1065" max="1065" width="6.375" style="138" customWidth="1"/>
    <col min="1066" max="1066" width="10.125" style="138" customWidth="1"/>
    <col min="1067" max="1067" width="7.5" style="138" customWidth="1"/>
    <col min="1068" max="1068" width="6.125" style="138" customWidth="1"/>
    <col min="1069" max="1069" width="8.625" style="138" customWidth="1"/>
    <col min="1070" max="1070" width="5.75" style="138" customWidth="1"/>
    <col min="1071" max="1071" width="9.375" style="138" customWidth="1"/>
    <col min="1072" max="1072" width="6.125" style="138" customWidth="1"/>
    <col min="1073" max="1073" width="9.125" style="138" customWidth="1"/>
    <col min="1074" max="1074" width="5" style="138" customWidth="1"/>
    <col min="1075" max="1075" width="5.125" style="138" customWidth="1"/>
    <col min="1076" max="1076" width="3.5" style="138" customWidth="1"/>
    <col min="1077" max="1077" width="5.5" style="138" customWidth="1"/>
    <col min="1078" max="1079" width="9.625" style="138"/>
    <col min="1080" max="1080" width="5.875" style="138" customWidth="1"/>
    <col min="1081" max="1280" width="9.625" style="138"/>
    <col min="1281" max="1281" width="6.625" style="138" customWidth="1"/>
    <col min="1282" max="1282" width="7.875" style="138" customWidth="1"/>
    <col min="1283" max="1283" width="5.375" style="138" customWidth="1"/>
    <col min="1284" max="1284" width="5.75" style="138" customWidth="1"/>
    <col min="1285" max="1285" width="6.75" style="138" customWidth="1"/>
    <col min="1286" max="1286" width="7.5" style="138" customWidth="1"/>
    <col min="1287" max="1287" width="7.625" style="138" customWidth="1"/>
    <col min="1288" max="1288" width="7.875" style="138" customWidth="1"/>
    <col min="1289" max="1289" width="7.625" style="138" customWidth="1"/>
    <col min="1290" max="1290" width="8.125" style="138" customWidth="1"/>
    <col min="1291" max="1291" width="7.75" style="138" customWidth="1"/>
    <col min="1292" max="1293" width="8.125" style="138" customWidth="1"/>
    <col min="1294" max="1294" width="7.75" style="138" customWidth="1"/>
    <col min="1295" max="1297" width="8.25" style="138" bestFit="1" customWidth="1"/>
    <col min="1298" max="1298" width="6.75" style="138" customWidth="1"/>
    <col min="1299" max="1301" width="8.25" style="138" bestFit="1" customWidth="1"/>
    <col min="1302" max="1302" width="6.875" style="138" customWidth="1"/>
    <col min="1303" max="1303" width="5.625" style="138" customWidth="1"/>
    <col min="1304" max="1304" width="6.375" style="138" customWidth="1"/>
    <col min="1305" max="1305" width="5.75" style="138" customWidth="1"/>
    <col min="1306" max="1306" width="9.125" style="138" customWidth="1"/>
    <col min="1307" max="1307" width="6" style="138" customWidth="1"/>
    <col min="1308" max="1318" width="6.625" style="138" customWidth="1"/>
    <col min="1319" max="1319" width="6.5" style="138" customWidth="1"/>
    <col min="1320" max="1320" width="5.25" style="138" customWidth="1"/>
    <col min="1321" max="1321" width="6.375" style="138" customWidth="1"/>
    <col min="1322" max="1322" width="10.125" style="138" customWidth="1"/>
    <col min="1323" max="1323" width="7.5" style="138" customWidth="1"/>
    <col min="1324" max="1324" width="6.125" style="138" customWidth="1"/>
    <col min="1325" max="1325" width="8.625" style="138" customWidth="1"/>
    <col min="1326" max="1326" width="5.75" style="138" customWidth="1"/>
    <col min="1327" max="1327" width="9.375" style="138" customWidth="1"/>
    <col min="1328" max="1328" width="6.125" style="138" customWidth="1"/>
    <col min="1329" max="1329" width="9.125" style="138" customWidth="1"/>
    <col min="1330" max="1330" width="5" style="138" customWidth="1"/>
    <col min="1331" max="1331" width="5.125" style="138" customWidth="1"/>
    <col min="1332" max="1332" width="3.5" style="138" customWidth="1"/>
    <col min="1333" max="1333" width="5.5" style="138" customWidth="1"/>
    <col min="1334" max="1335" width="9.625" style="138"/>
    <col min="1336" max="1336" width="5.875" style="138" customWidth="1"/>
    <col min="1337" max="1536" width="9.625" style="138"/>
    <col min="1537" max="1537" width="6.625" style="138" customWidth="1"/>
    <col min="1538" max="1538" width="7.875" style="138" customWidth="1"/>
    <col min="1539" max="1539" width="5.375" style="138" customWidth="1"/>
    <col min="1540" max="1540" width="5.75" style="138" customWidth="1"/>
    <col min="1541" max="1541" width="6.75" style="138" customWidth="1"/>
    <col min="1542" max="1542" width="7.5" style="138" customWidth="1"/>
    <col min="1543" max="1543" width="7.625" style="138" customWidth="1"/>
    <col min="1544" max="1544" width="7.875" style="138" customWidth="1"/>
    <col min="1545" max="1545" width="7.625" style="138" customWidth="1"/>
    <col min="1546" max="1546" width="8.125" style="138" customWidth="1"/>
    <col min="1547" max="1547" width="7.75" style="138" customWidth="1"/>
    <col min="1548" max="1549" width="8.125" style="138" customWidth="1"/>
    <col min="1550" max="1550" width="7.75" style="138" customWidth="1"/>
    <col min="1551" max="1553" width="8.25" style="138" bestFit="1" customWidth="1"/>
    <col min="1554" max="1554" width="6.75" style="138" customWidth="1"/>
    <col min="1555" max="1557" width="8.25" style="138" bestFit="1" customWidth="1"/>
    <col min="1558" max="1558" width="6.875" style="138" customWidth="1"/>
    <col min="1559" max="1559" width="5.625" style="138" customWidth="1"/>
    <col min="1560" max="1560" width="6.375" style="138" customWidth="1"/>
    <col min="1561" max="1561" width="5.75" style="138" customWidth="1"/>
    <col min="1562" max="1562" width="9.125" style="138" customWidth="1"/>
    <col min="1563" max="1563" width="6" style="138" customWidth="1"/>
    <col min="1564" max="1574" width="6.625" style="138" customWidth="1"/>
    <col min="1575" max="1575" width="6.5" style="138" customWidth="1"/>
    <col min="1576" max="1576" width="5.25" style="138" customWidth="1"/>
    <col min="1577" max="1577" width="6.375" style="138" customWidth="1"/>
    <col min="1578" max="1578" width="10.125" style="138" customWidth="1"/>
    <col min="1579" max="1579" width="7.5" style="138" customWidth="1"/>
    <col min="1580" max="1580" width="6.125" style="138" customWidth="1"/>
    <col min="1581" max="1581" width="8.625" style="138" customWidth="1"/>
    <col min="1582" max="1582" width="5.75" style="138" customWidth="1"/>
    <col min="1583" max="1583" width="9.375" style="138" customWidth="1"/>
    <col min="1584" max="1584" width="6.125" style="138" customWidth="1"/>
    <col min="1585" max="1585" width="9.125" style="138" customWidth="1"/>
    <col min="1586" max="1586" width="5" style="138" customWidth="1"/>
    <col min="1587" max="1587" width="5.125" style="138" customWidth="1"/>
    <col min="1588" max="1588" width="3.5" style="138" customWidth="1"/>
    <col min="1589" max="1589" width="5.5" style="138" customWidth="1"/>
    <col min="1590" max="1591" width="9.625" style="138"/>
    <col min="1592" max="1592" width="5.875" style="138" customWidth="1"/>
    <col min="1593" max="1792" width="9.625" style="138"/>
    <col min="1793" max="1793" width="6.625" style="138" customWidth="1"/>
    <col min="1794" max="1794" width="7.875" style="138" customWidth="1"/>
    <col min="1795" max="1795" width="5.375" style="138" customWidth="1"/>
    <col min="1796" max="1796" width="5.75" style="138" customWidth="1"/>
    <col min="1797" max="1797" width="6.75" style="138" customWidth="1"/>
    <col min="1798" max="1798" width="7.5" style="138" customWidth="1"/>
    <col min="1799" max="1799" width="7.625" style="138" customWidth="1"/>
    <col min="1800" max="1800" width="7.875" style="138" customWidth="1"/>
    <col min="1801" max="1801" width="7.625" style="138" customWidth="1"/>
    <col min="1802" max="1802" width="8.125" style="138" customWidth="1"/>
    <col min="1803" max="1803" width="7.75" style="138" customWidth="1"/>
    <col min="1804" max="1805" width="8.125" style="138" customWidth="1"/>
    <col min="1806" max="1806" width="7.75" style="138" customWidth="1"/>
    <col min="1807" max="1809" width="8.25" style="138" bestFit="1" customWidth="1"/>
    <col min="1810" max="1810" width="6.75" style="138" customWidth="1"/>
    <col min="1811" max="1813" width="8.25" style="138" bestFit="1" customWidth="1"/>
    <col min="1814" max="1814" width="6.875" style="138" customWidth="1"/>
    <col min="1815" max="1815" width="5.625" style="138" customWidth="1"/>
    <col min="1816" max="1816" width="6.375" style="138" customWidth="1"/>
    <col min="1817" max="1817" width="5.75" style="138" customWidth="1"/>
    <col min="1818" max="1818" width="9.125" style="138" customWidth="1"/>
    <col min="1819" max="1819" width="6" style="138" customWidth="1"/>
    <col min="1820" max="1830" width="6.625" style="138" customWidth="1"/>
    <col min="1831" max="1831" width="6.5" style="138" customWidth="1"/>
    <col min="1832" max="1832" width="5.25" style="138" customWidth="1"/>
    <col min="1833" max="1833" width="6.375" style="138" customWidth="1"/>
    <col min="1834" max="1834" width="10.125" style="138" customWidth="1"/>
    <col min="1835" max="1835" width="7.5" style="138" customWidth="1"/>
    <col min="1836" max="1836" width="6.125" style="138" customWidth="1"/>
    <col min="1837" max="1837" width="8.625" style="138" customWidth="1"/>
    <col min="1838" max="1838" width="5.75" style="138" customWidth="1"/>
    <col min="1839" max="1839" width="9.375" style="138" customWidth="1"/>
    <col min="1840" max="1840" width="6.125" style="138" customWidth="1"/>
    <col min="1841" max="1841" width="9.125" style="138" customWidth="1"/>
    <col min="1842" max="1842" width="5" style="138" customWidth="1"/>
    <col min="1843" max="1843" width="5.125" style="138" customWidth="1"/>
    <col min="1844" max="1844" width="3.5" style="138" customWidth="1"/>
    <col min="1845" max="1845" width="5.5" style="138" customWidth="1"/>
    <col min="1846" max="1847" width="9.625" style="138"/>
    <col min="1848" max="1848" width="5.875" style="138" customWidth="1"/>
    <col min="1849" max="2048" width="9.625" style="138"/>
    <col min="2049" max="2049" width="6.625" style="138" customWidth="1"/>
    <col min="2050" max="2050" width="7.875" style="138" customWidth="1"/>
    <col min="2051" max="2051" width="5.375" style="138" customWidth="1"/>
    <col min="2052" max="2052" width="5.75" style="138" customWidth="1"/>
    <col min="2053" max="2053" width="6.75" style="138" customWidth="1"/>
    <col min="2054" max="2054" width="7.5" style="138" customWidth="1"/>
    <col min="2055" max="2055" width="7.625" style="138" customWidth="1"/>
    <col min="2056" max="2056" width="7.875" style="138" customWidth="1"/>
    <col min="2057" max="2057" width="7.625" style="138" customWidth="1"/>
    <col min="2058" max="2058" width="8.125" style="138" customWidth="1"/>
    <col min="2059" max="2059" width="7.75" style="138" customWidth="1"/>
    <col min="2060" max="2061" width="8.125" style="138" customWidth="1"/>
    <col min="2062" max="2062" width="7.75" style="138" customWidth="1"/>
    <col min="2063" max="2065" width="8.25" style="138" bestFit="1" customWidth="1"/>
    <col min="2066" max="2066" width="6.75" style="138" customWidth="1"/>
    <col min="2067" max="2069" width="8.25" style="138" bestFit="1" customWidth="1"/>
    <col min="2070" max="2070" width="6.875" style="138" customWidth="1"/>
    <col min="2071" max="2071" width="5.625" style="138" customWidth="1"/>
    <col min="2072" max="2072" width="6.375" style="138" customWidth="1"/>
    <col min="2073" max="2073" width="5.75" style="138" customWidth="1"/>
    <col min="2074" max="2074" width="9.125" style="138" customWidth="1"/>
    <col min="2075" max="2075" width="6" style="138" customWidth="1"/>
    <col min="2076" max="2086" width="6.625" style="138" customWidth="1"/>
    <col min="2087" max="2087" width="6.5" style="138" customWidth="1"/>
    <col min="2088" max="2088" width="5.25" style="138" customWidth="1"/>
    <col min="2089" max="2089" width="6.375" style="138" customWidth="1"/>
    <col min="2090" max="2090" width="10.125" style="138" customWidth="1"/>
    <col min="2091" max="2091" width="7.5" style="138" customWidth="1"/>
    <col min="2092" max="2092" width="6.125" style="138" customWidth="1"/>
    <col min="2093" max="2093" width="8.625" style="138" customWidth="1"/>
    <col min="2094" max="2094" width="5.75" style="138" customWidth="1"/>
    <col min="2095" max="2095" width="9.375" style="138" customWidth="1"/>
    <col min="2096" max="2096" width="6.125" style="138" customWidth="1"/>
    <col min="2097" max="2097" width="9.125" style="138" customWidth="1"/>
    <col min="2098" max="2098" width="5" style="138" customWidth="1"/>
    <col min="2099" max="2099" width="5.125" style="138" customWidth="1"/>
    <col min="2100" max="2100" width="3.5" style="138" customWidth="1"/>
    <col min="2101" max="2101" width="5.5" style="138" customWidth="1"/>
    <col min="2102" max="2103" width="9.625" style="138"/>
    <col min="2104" max="2104" width="5.875" style="138" customWidth="1"/>
    <col min="2105" max="2304" width="9.625" style="138"/>
    <col min="2305" max="2305" width="6.625" style="138" customWidth="1"/>
    <col min="2306" max="2306" width="7.875" style="138" customWidth="1"/>
    <col min="2307" max="2307" width="5.375" style="138" customWidth="1"/>
    <col min="2308" max="2308" width="5.75" style="138" customWidth="1"/>
    <col min="2309" max="2309" width="6.75" style="138" customWidth="1"/>
    <col min="2310" max="2310" width="7.5" style="138" customWidth="1"/>
    <col min="2311" max="2311" width="7.625" style="138" customWidth="1"/>
    <col min="2312" max="2312" width="7.875" style="138" customWidth="1"/>
    <col min="2313" max="2313" width="7.625" style="138" customWidth="1"/>
    <col min="2314" max="2314" width="8.125" style="138" customWidth="1"/>
    <col min="2315" max="2315" width="7.75" style="138" customWidth="1"/>
    <col min="2316" max="2317" width="8.125" style="138" customWidth="1"/>
    <col min="2318" max="2318" width="7.75" style="138" customWidth="1"/>
    <col min="2319" max="2321" width="8.25" style="138" bestFit="1" customWidth="1"/>
    <col min="2322" max="2322" width="6.75" style="138" customWidth="1"/>
    <col min="2323" max="2325" width="8.25" style="138" bestFit="1" customWidth="1"/>
    <col min="2326" max="2326" width="6.875" style="138" customWidth="1"/>
    <col min="2327" max="2327" width="5.625" style="138" customWidth="1"/>
    <col min="2328" max="2328" width="6.375" style="138" customWidth="1"/>
    <col min="2329" max="2329" width="5.75" style="138" customWidth="1"/>
    <col min="2330" max="2330" width="9.125" style="138" customWidth="1"/>
    <col min="2331" max="2331" width="6" style="138" customWidth="1"/>
    <col min="2332" max="2342" width="6.625" style="138" customWidth="1"/>
    <col min="2343" max="2343" width="6.5" style="138" customWidth="1"/>
    <col min="2344" max="2344" width="5.25" style="138" customWidth="1"/>
    <col min="2345" max="2345" width="6.375" style="138" customWidth="1"/>
    <col min="2346" max="2346" width="10.125" style="138" customWidth="1"/>
    <col min="2347" max="2347" width="7.5" style="138" customWidth="1"/>
    <col min="2348" max="2348" width="6.125" style="138" customWidth="1"/>
    <col min="2349" max="2349" width="8.625" style="138" customWidth="1"/>
    <col min="2350" max="2350" width="5.75" style="138" customWidth="1"/>
    <col min="2351" max="2351" width="9.375" style="138" customWidth="1"/>
    <col min="2352" max="2352" width="6.125" style="138" customWidth="1"/>
    <col min="2353" max="2353" width="9.125" style="138" customWidth="1"/>
    <col min="2354" max="2354" width="5" style="138" customWidth="1"/>
    <col min="2355" max="2355" width="5.125" style="138" customWidth="1"/>
    <col min="2356" max="2356" width="3.5" style="138" customWidth="1"/>
    <col min="2357" max="2357" width="5.5" style="138" customWidth="1"/>
    <col min="2358" max="2359" width="9.625" style="138"/>
    <col min="2360" max="2360" width="5.875" style="138" customWidth="1"/>
    <col min="2361" max="2560" width="9.625" style="138"/>
    <col min="2561" max="2561" width="6.625" style="138" customWidth="1"/>
    <col min="2562" max="2562" width="7.875" style="138" customWidth="1"/>
    <col min="2563" max="2563" width="5.375" style="138" customWidth="1"/>
    <col min="2564" max="2564" width="5.75" style="138" customWidth="1"/>
    <col min="2565" max="2565" width="6.75" style="138" customWidth="1"/>
    <col min="2566" max="2566" width="7.5" style="138" customWidth="1"/>
    <col min="2567" max="2567" width="7.625" style="138" customWidth="1"/>
    <col min="2568" max="2568" width="7.875" style="138" customWidth="1"/>
    <col min="2569" max="2569" width="7.625" style="138" customWidth="1"/>
    <col min="2570" max="2570" width="8.125" style="138" customWidth="1"/>
    <col min="2571" max="2571" width="7.75" style="138" customWidth="1"/>
    <col min="2572" max="2573" width="8.125" style="138" customWidth="1"/>
    <col min="2574" max="2574" width="7.75" style="138" customWidth="1"/>
    <col min="2575" max="2577" width="8.25" style="138" bestFit="1" customWidth="1"/>
    <col min="2578" max="2578" width="6.75" style="138" customWidth="1"/>
    <col min="2579" max="2581" width="8.25" style="138" bestFit="1" customWidth="1"/>
    <col min="2582" max="2582" width="6.875" style="138" customWidth="1"/>
    <col min="2583" max="2583" width="5.625" style="138" customWidth="1"/>
    <col min="2584" max="2584" width="6.375" style="138" customWidth="1"/>
    <col min="2585" max="2585" width="5.75" style="138" customWidth="1"/>
    <col min="2586" max="2586" width="9.125" style="138" customWidth="1"/>
    <col min="2587" max="2587" width="6" style="138" customWidth="1"/>
    <col min="2588" max="2598" width="6.625" style="138" customWidth="1"/>
    <col min="2599" max="2599" width="6.5" style="138" customWidth="1"/>
    <col min="2600" max="2600" width="5.25" style="138" customWidth="1"/>
    <col min="2601" max="2601" width="6.375" style="138" customWidth="1"/>
    <col min="2602" max="2602" width="10.125" style="138" customWidth="1"/>
    <col min="2603" max="2603" width="7.5" style="138" customWidth="1"/>
    <col min="2604" max="2604" width="6.125" style="138" customWidth="1"/>
    <col min="2605" max="2605" width="8.625" style="138" customWidth="1"/>
    <col min="2606" max="2606" width="5.75" style="138" customWidth="1"/>
    <col min="2607" max="2607" width="9.375" style="138" customWidth="1"/>
    <col min="2608" max="2608" width="6.125" style="138" customWidth="1"/>
    <col min="2609" max="2609" width="9.125" style="138" customWidth="1"/>
    <col min="2610" max="2610" width="5" style="138" customWidth="1"/>
    <col min="2611" max="2611" width="5.125" style="138" customWidth="1"/>
    <col min="2612" max="2612" width="3.5" style="138" customWidth="1"/>
    <col min="2613" max="2613" width="5.5" style="138" customWidth="1"/>
    <col min="2614" max="2615" width="9.625" style="138"/>
    <col min="2616" max="2616" width="5.875" style="138" customWidth="1"/>
    <col min="2617" max="2816" width="9.625" style="138"/>
    <col min="2817" max="2817" width="6.625" style="138" customWidth="1"/>
    <col min="2818" max="2818" width="7.875" style="138" customWidth="1"/>
    <col min="2819" max="2819" width="5.375" style="138" customWidth="1"/>
    <col min="2820" max="2820" width="5.75" style="138" customWidth="1"/>
    <col min="2821" max="2821" width="6.75" style="138" customWidth="1"/>
    <col min="2822" max="2822" width="7.5" style="138" customWidth="1"/>
    <col min="2823" max="2823" width="7.625" style="138" customWidth="1"/>
    <col min="2824" max="2824" width="7.875" style="138" customWidth="1"/>
    <col min="2825" max="2825" width="7.625" style="138" customWidth="1"/>
    <col min="2826" max="2826" width="8.125" style="138" customWidth="1"/>
    <col min="2827" max="2827" width="7.75" style="138" customWidth="1"/>
    <col min="2828" max="2829" width="8.125" style="138" customWidth="1"/>
    <col min="2830" max="2830" width="7.75" style="138" customWidth="1"/>
    <col min="2831" max="2833" width="8.25" style="138" bestFit="1" customWidth="1"/>
    <col min="2834" max="2834" width="6.75" style="138" customWidth="1"/>
    <col min="2835" max="2837" width="8.25" style="138" bestFit="1" customWidth="1"/>
    <col min="2838" max="2838" width="6.875" style="138" customWidth="1"/>
    <col min="2839" max="2839" width="5.625" style="138" customWidth="1"/>
    <col min="2840" max="2840" width="6.375" style="138" customWidth="1"/>
    <col min="2841" max="2841" width="5.75" style="138" customWidth="1"/>
    <col min="2842" max="2842" width="9.125" style="138" customWidth="1"/>
    <col min="2843" max="2843" width="6" style="138" customWidth="1"/>
    <col min="2844" max="2854" width="6.625" style="138" customWidth="1"/>
    <col min="2855" max="2855" width="6.5" style="138" customWidth="1"/>
    <col min="2856" max="2856" width="5.25" style="138" customWidth="1"/>
    <col min="2857" max="2857" width="6.375" style="138" customWidth="1"/>
    <col min="2858" max="2858" width="10.125" style="138" customWidth="1"/>
    <col min="2859" max="2859" width="7.5" style="138" customWidth="1"/>
    <col min="2860" max="2860" width="6.125" style="138" customWidth="1"/>
    <col min="2861" max="2861" width="8.625" style="138" customWidth="1"/>
    <col min="2862" max="2862" width="5.75" style="138" customWidth="1"/>
    <col min="2863" max="2863" width="9.375" style="138" customWidth="1"/>
    <col min="2864" max="2864" width="6.125" style="138" customWidth="1"/>
    <col min="2865" max="2865" width="9.125" style="138" customWidth="1"/>
    <col min="2866" max="2866" width="5" style="138" customWidth="1"/>
    <col min="2867" max="2867" width="5.125" style="138" customWidth="1"/>
    <col min="2868" max="2868" width="3.5" style="138" customWidth="1"/>
    <col min="2869" max="2869" width="5.5" style="138" customWidth="1"/>
    <col min="2870" max="2871" width="9.625" style="138"/>
    <col min="2872" max="2872" width="5.875" style="138" customWidth="1"/>
    <col min="2873" max="3072" width="9.625" style="138"/>
    <col min="3073" max="3073" width="6.625" style="138" customWidth="1"/>
    <col min="3074" max="3074" width="7.875" style="138" customWidth="1"/>
    <col min="3075" max="3075" width="5.375" style="138" customWidth="1"/>
    <col min="3076" max="3076" width="5.75" style="138" customWidth="1"/>
    <col min="3077" max="3077" width="6.75" style="138" customWidth="1"/>
    <col min="3078" max="3078" width="7.5" style="138" customWidth="1"/>
    <col min="3079" max="3079" width="7.625" style="138" customWidth="1"/>
    <col min="3080" max="3080" width="7.875" style="138" customWidth="1"/>
    <col min="3081" max="3081" width="7.625" style="138" customWidth="1"/>
    <col min="3082" max="3082" width="8.125" style="138" customWidth="1"/>
    <col min="3083" max="3083" width="7.75" style="138" customWidth="1"/>
    <col min="3084" max="3085" width="8.125" style="138" customWidth="1"/>
    <col min="3086" max="3086" width="7.75" style="138" customWidth="1"/>
    <col min="3087" max="3089" width="8.25" style="138" bestFit="1" customWidth="1"/>
    <col min="3090" max="3090" width="6.75" style="138" customWidth="1"/>
    <col min="3091" max="3093" width="8.25" style="138" bestFit="1" customWidth="1"/>
    <col min="3094" max="3094" width="6.875" style="138" customWidth="1"/>
    <col min="3095" max="3095" width="5.625" style="138" customWidth="1"/>
    <col min="3096" max="3096" width="6.375" style="138" customWidth="1"/>
    <col min="3097" max="3097" width="5.75" style="138" customWidth="1"/>
    <col min="3098" max="3098" width="9.125" style="138" customWidth="1"/>
    <col min="3099" max="3099" width="6" style="138" customWidth="1"/>
    <col min="3100" max="3110" width="6.625" style="138" customWidth="1"/>
    <col min="3111" max="3111" width="6.5" style="138" customWidth="1"/>
    <col min="3112" max="3112" width="5.25" style="138" customWidth="1"/>
    <col min="3113" max="3113" width="6.375" style="138" customWidth="1"/>
    <col min="3114" max="3114" width="10.125" style="138" customWidth="1"/>
    <col min="3115" max="3115" width="7.5" style="138" customWidth="1"/>
    <col min="3116" max="3116" width="6.125" style="138" customWidth="1"/>
    <col min="3117" max="3117" width="8.625" style="138" customWidth="1"/>
    <col min="3118" max="3118" width="5.75" style="138" customWidth="1"/>
    <col min="3119" max="3119" width="9.375" style="138" customWidth="1"/>
    <col min="3120" max="3120" width="6.125" style="138" customWidth="1"/>
    <col min="3121" max="3121" width="9.125" style="138" customWidth="1"/>
    <col min="3122" max="3122" width="5" style="138" customWidth="1"/>
    <col min="3123" max="3123" width="5.125" style="138" customWidth="1"/>
    <col min="3124" max="3124" width="3.5" style="138" customWidth="1"/>
    <col min="3125" max="3125" width="5.5" style="138" customWidth="1"/>
    <col min="3126" max="3127" width="9.625" style="138"/>
    <col min="3128" max="3128" width="5.875" style="138" customWidth="1"/>
    <col min="3129" max="3328" width="9.625" style="138"/>
    <col min="3329" max="3329" width="6.625" style="138" customWidth="1"/>
    <col min="3330" max="3330" width="7.875" style="138" customWidth="1"/>
    <col min="3331" max="3331" width="5.375" style="138" customWidth="1"/>
    <col min="3332" max="3332" width="5.75" style="138" customWidth="1"/>
    <col min="3333" max="3333" width="6.75" style="138" customWidth="1"/>
    <col min="3334" max="3334" width="7.5" style="138" customWidth="1"/>
    <col min="3335" max="3335" width="7.625" style="138" customWidth="1"/>
    <col min="3336" max="3336" width="7.875" style="138" customWidth="1"/>
    <col min="3337" max="3337" width="7.625" style="138" customWidth="1"/>
    <col min="3338" max="3338" width="8.125" style="138" customWidth="1"/>
    <col min="3339" max="3339" width="7.75" style="138" customWidth="1"/>
    <col min="3340" max="3341" width="8.125" style="138" customWidth="1"/>
    <col min="3342" max="3342" width="7.75" style="138" customWidth="1"/>
    <col min="3343" max="3345" width="8.25" style="138" bestFit="1" customWidth="1"/>
    <col min="3346" max="3346" width="6.75" style="138" customWidth="1"/>
    <col min="3347" max="3349" width="8.25" style="138" bestFit="1" customWidth="1"/>
    <col min="3350" max="3350" width="6.875" style="138" customWidth="1"/>
    <col min="3351" max="3351" width="5.625" style="138" customWidth="1"/>
    <col min="3352" max="3352" width="6.375" style="138" customWidth="1"/>
    <col min="3353" max="3353" width="5.75" style="138" customWidth="1"/>
    <col min="3354" max="3354" width="9.125" style="138" customWidth="1"/>
    <col min="3355" max="3355" width="6" style="138" customWidth="1"/>
    <col min="3356" max="3366" width="6.625" style="138" customWidth="1"/>
    <col min="3367" max="3367" width="6.5" style="138" customWidth="1"/>
    <col min="3368" max="3368" width="5.25" style="138" customWidth="1"/>
    <col min="3369" max="3369" width="6.375" style="138" customWidth="1"/>
    <col min="3370" max="3370" width="10.125" style="138" customWidth="1"/>
    <col min="3371" max="3371" width="7.5" style="138" customWidth="1"/>
    <col min="3372" max="3372" width="6.125" style="138" customWidth="1"/>
    <col min="3373" max="3373" width="8.625" style="138" customWidth="1"/>
    <col min="3374" max="3374" width="5.75" style="138" customWidth="1"/>
    <col min="3375" max="3375" width="9.375" style="138" customWidth="1"/>
    <col min="3376" max="3376" width="6.125" style="138" customWidth="1"/>
    <col min="3377" max="3377" width="9.125" style="138" customWidth="1"/>
    <col min="3378" max="3378" width="5" style="138" customWidth="1"/>
    <col min="3379" max="3379" width="5.125" style="138" customWidth="1"/>
    <col min="3380" max="3380" width="3.5" style="138" customWidth="1"/>
    <col min="3381" max="3381" width="5.5" style="138" customWidth="1"/>
    <col min="3382" max="3383" width="9.625" style="138"/>
    <col min="3384" max="3384" width="5.875" style="138" customWidth="1"/>
    <col min="3385" max="3584" width="9.625" style="138"/>
    <col min="3585" max="3585" width="6.625" style="138" customWidth="1"/>
    <col min="3586" max="3586" width="7.875" style="138" customWidth="1"/>
    <col min="3587" max="3587" width="5.375" style="138" customWidth="1"/>
    <col min="3588" max="3588" width="5.75" style="138" customWidth="1"/>
    <col min="3589" max="3589" width="6.75" style="138" customWidth="1"/>
    <col min="3590" max="3590" width="7.5" style="138" customWidth="1"/>
    <col min="3591" max="3591" width="7.625" style="138" customWidth="1"/>
    <col min="3592" max="3592" width="7.875" style="138" customWidth="1"/>
    <col min="3593" max="3593" width="7.625" style="138" customWidth="1"/>
    <col min="3594" max="3594" width="8.125" style="138" customWidth="1"/>
    <col min="3595" max="3595" width="7.75" style="138" customWidth="1"/>
    <col min="3596" max="3597" width="8.125" style="138" customWidth="1"/>
    <col min="3598" max="3598" width="7.75" style="138" customWidth="1"/>
    <col min="3599" max="3601" width="8.25" style="138" bestFit="1" customWidth="1"/>
    <col min="3602" max="3602" width="6.75" style="138" customWidth="1"/>
    <col min="3603" max="3605" width="8.25" style="138" bestFit="1" customWidth="1"/>
    <col min="3606" max="3606" width="6.875" style="138" customWidth="1"/>
    <col min="3607" max="3607" width="5.625" style="138" customWidth="1"/>
    <col min="3608" max="3608" width="6.375" style="138" customWidth="1"/>
    <col min="3609" max="3609" width="5.75" style="138" customWidth="1"/>
    <col min="3610" max="3610" width="9.125" style="138" customWidth="1"/>
    <col min="3611" max="3611" width="6" style="138" customWidth="1"/>
    <col min="3612" max="3622" width="6.625" style="138" customWidth="1"/>
    <col min="3623" max="3623" width="6.5" style="138" customWidth="1"/>
    <col min="3624" max="3624" width="5.25" style="138" customWidth="1"/>
    <col min="3625" max="3625" width="6.375" style="138" customWidth="1"/>
    <col min="3626" max="3626" width="10.125" style="138" customWidth="1"/>
    <col min="3627" max="3627" width="7.5" style="138" customWidth="1"/>
    <col min="3628" max="3628" width="6.125" style="138" customWidth="1"/>
    <col min="3629" max="3629" width="8.625" style="138" customWidth="1"/>
    <col min="3630" max="3630" width="5.75" style="138" customWidth="1"/>
    <col min="3631" max="3631" width="9.375" style="138" customWidth="1"/>
    <col min="3632" max="3632" width="6.125" style="138" customWidth="1"/>
    <col min="3633" max="3633" width="9.125" style="138" customWidth="1"/>
    <col min="3634" max="3634" width="5" style="138" customWidth="1"/>
    <col min="3635" max="3635" width="5.125" style="138" customWidth="1"/>
    <col min="3636" max="3636" width="3.5" style="138" customWidth="1"/>
    <col min="3637" max="3637" width="5.5" style="138" customWidth="1"/>
    <col min="3638" max="3639" width="9.625" style="138"/>
    <col min="3640" max="3640" width="5.875" style="138" customWidth="1"/>
    <col min="3641" max="3840" width="9.625" style="138"/>
    <col min="3841" max="3841" width="6.625" style="138" customWidth="1"/>
    <col min="3842" max="3842" width="7.875" style="138" customWidth="1"/>
    <col min="3843" max="3843" width="5.375" style="138" customWidth="1"/>
    <col min="3844" max="3844" width="5.75" style="138" customWidth="1"/>
    <col min="3845" max="3845" width="6.75" style="138" customWidth="1"/>
    <col min="3846" max="3846" width="7.5" style="138" customWidth="1"/>
    <col min="3847" max="3847" width="7.625" style="138" customWidth="1"/>
    <col min="3848" max="3848" width="7.875" style="138" customWidth="1"/>
    <col min="3849" max="3849" width="7.625" style="138" customWidth="1"/>
    <col min="3850" max="3850" width="8.125" style="138" customWidth="1"/>
    <col min="3851" max="3851" width="7.75" style="138" customWidth="1"/>
    <col min="3852" max="3853" width="8.125" style="138" customWidth="1"/>
    <col min="3854" max="3854" width="7.75" style="138" customWidth="1"/>
    <col min="3855" max="3857" width="8.25" style="138" bestFit="1" customWidth="1"/>
    <col min="3858" max="3858" width="6.75" style="138" customWidth="1"/>
    <col min="3859" max="3861" width="8.25" style="138" bestFit="1" customWidth="1"/>
    <col min="3862" max="3862" width="6.875" style="138" customWidth="1"/>
    <col min="3863" max="3863" width="5.625" style="138" customWidth="1"/>
    <col min="3864" max="3864" width="6.375" style="138" customWidth="1"/>
    <col min="3865" max="3865" width="5.75" style="138" customWidth="1"/>
    <col min="3866" max="3866" width="9.125" style="138" customWidth="1"/>
    <col min="3867" max="3867" width="6" style="138" customWidth="1"/>
    <col min="3868" max="3878" width="6.625" style="138" customWidth="1"/>
    <col min="3879" max="3879" width="6.5" style="138" customWidth="1"/>
    <col min="3880" max="3880" width="5.25" style="138" customWidth="1"/>
    <col min="3881" max="3881" width="6.375" style="138" customWidth="1"/>
    <col min="3882" max="3882" width="10.125" style="138" customWidth="1"/>
    <col min="3883" max="3883" width="7.5" style="138" customWidth="1"/>
    <col min="3884" max="3884" width="6.125" style="138" customWidth="1"/>
    <col min="3885" max="3885" width="8.625" style="138" customWidth="1"/>
    <col min="3886" max="3886" width="5.75" style="138" customWidth="1"/>
    <col min="3887" max="3887" width="9.375" style="138" customWidth="1"/>
    <col min="3888" max="3888" width="6.125" style="138" customWidth="1"/>
    <col min="3889" max="3889" width="9.125" style="138" customWidth="1"/>
    <col min="3890" max="3890" width="5" style="138" customWidth="1"/>
    <col min="3891" max="3891" width="5.125" style="138" customWidth="1"/>
    <col min="3892" max="3892" width="3.5" style="138" customWidth="1"/>
    <col min="3893" max="3893" width="5.5" style="138" customWidth="1"/>
    <col min="3894" max="3895" width="9.625" style="138"/>
    <col min="3896" max="3896" width="5.875" style="138" customWidth="1"/>
    <col min="3897" max="4096" width="9.625" style="138"/>
    <col min="4097" max="4097" width="6.625" style="138" customWidth="1"/>
    <col min="4098" max="4098" width="7.875" style="138" customWidth="1"/>
    <col min="4099" max="4099" width="5.375" style="138" customWidth="1"/>
    <col min="4100" max="4100" width="5.75" style="138" customWidth="1"/>
    <col min="4101" max="4101" width="6.75" style="138" customWidth="1"/>
    <col min="4102" max="4102" width="7.5" style="138" customWidth="1"/>
    <col min="4103" max="4103" width="7.625" style="138" customWidth="1"/>
    <col min="4104" max="4104" width="7.875" style="138" customWidth="1"/>
    <col min="4105" max="4105" width="7.625" style="138" customWidth="1"/>
    <col min="4106" max="4106" width="8.125" style="138" customWidth="1"/>
    <col min="4107" max="4107" width="7.75" style="138" customWidth="1"/>
    <col min="4108" max="4109" width="8.125" style="138" customWidth="1"/>
    <col min="4110" max="4110" width="7.75" style="138" customWidth="1"/>
    <col min="4111" max="4113" width="8.25" style="138" bestFit="1" customWidth="1"/>
    <col min="4114" max="4114" width="6.75" style="138" customWidth="1"/>
    <col min="4115" max="4117" width="8.25" style="138" bestFit="1" customWidth="1"/>
    <col min="4118" max="4118" width="6.875" style="138" customWidth="1"/>
    <col min="4119" max="4119" width="5.625" style="138" customWidth="1"/>
    <col min="4120" max="4120" width="6.375" style="138" customWidth="1"/>
    <col min="4121" max="4121" width="5.75" style="138" customWidth="1"/>
    <col min="4122" max="4122" width="9.125" style="138" customWidth="1"/>
    <col min="4123" max="4123" width="6" style="138" customWidth="1"/>
    <col min="4124" max="4134" width="6.625" style="138" customWidth="1"/>
    <col min="4135" max="4135" width="6.5" style="138" customWidth="1"/>
    <col min="4136" max="4136" width="5.25" style="138" customWidth="1"/>
    <col min="4137" max="4137" width="6.375" style="138" customWidth="1"/>
    <col min="4138" max="4138" width="10.125" style="138" customWidth="1"/>
    <col min="4139" max="4139" width="7.5" style="138" customWidth="1"/>
    <col min="4140" max="4140" width="6.125" style="138" customWidth="1"/>
    <col min="4141" max="4141" width="8.625" style="138" customWidth="1"/>
    <col min="4142" max="4142" width="5.75" style="138" customWidth="1"/>
    <col min="4143" max="4143" width="9.375" style="138" customWidth="1"/>
    <col min="4144" max="4144" width="6.125" style="138" customWidth="1"/>
    <col min="4145" max="4145" width="9.125" style="138" customWidth="1"/>
    <col min="4146" max="4146" width="5" style="138" customWidth="1"/>
    <col min="4147" max="4147" width="5.125" style="138" customWidth="1"/>
    <col min="4148" max="4148" width="3.5" style="138" customWidth="1"/>
    <col min="4149" max="4149" width="5.5" style="138" customWidth="1"/>
    <col min="4150" max="4151" width="9.625" style="138"/>
    <col min="4152" max="4152" width="5.875" style="138" customWidth="1"/>
    <col min="4153" max="4352" width="9.625" style="138"/>
    <col min="4353" max="4353" width="6.625" style="138" customWidth="1"/>
    <col min="4354" max="4354" width="7.875" style="138" customWidth="1"/>
    <col min="4355" max="4355" width="5.375" style="138" customWidth="1"/>
    <col min="4356" max="4356" width="5.75" style="138" customWidth="1"/>
    <col min="4357" max="4357" width="6.75" style="138" customWidth="1"/>
    <col min="4358" max="4358" width="7.5" style="138" customWidth="1"/>
    <col min="4359" max="4359" width="7.625" style="138" customWidth="1"/>
    <col min="4360" max="4360" width="7.875" style="138" customWidth="1"/>
    <col min="4361" max="4361" width="7.625" style="138" customWidth="1"/>
    <col min="4362" max="4362" width="8.125" style="138" customWidth="1"/>
    <col min="4363" max="4363" width="7.75" style="138" customWidth="1"/>
    <col min="4364" max="4365" width="8.125" style="138" customWidth="1"/>
    <col min="4366" max="4366" width="7.75" style="138" customWidth="1"/>
    <col min="4367" max="4369" width="8.25" style="138" bestFit="1" customWidth="1"/>
    <col min="4370" max="4370" width="6.75" style="138" customWidth="1"/>
    <col min="4371" max="4373" width="8.25" style="138" bestFit="1" customWidth="1"/>
    <col min="4374" max="4374" width="6.875" style="138" customWidth="1"/>
    <col min="4375" max="4375" width="5.625" style="138" customWidth="1"/>
    <col min="4376" max="4376" width="6.375" style="138" customWidth="1"/>
    <col min="4377" max="4377" width="5.75" style="138" customWidth="1"/>
    <col min="4378" max="4378" width="9.125" style="138" customWidth="1"/>
    <col min="4379" max="4379" width="6" style="138" customWidth="1"/>
    <col min="4380" max="4390" width="6.625" style="138" customWidth="1"/>
    <col min="4391" max="4391" width="6.5" style="138" customWidth="1"/>
    <col min="4392" max="4392" width="5.25" style="138" customWidth="1"/>
    <col min="4393" max="4393" width="6.375" style="138" customWidth="1"/>
    <col min="4394" max="4394" width="10.125" style="138" customWidth="1"/>
    <col min="4395" max="4395" width="7.5" style="138" customWidth="1"/>
    <col min="4396" max="4396" width="6.125" style="138" customWidth="1"/>
    <col min="4397" max="4397" width="8.625" style="138" customWidth="1"/>
    <col min="4398" max="4398" width="5.75" style="138" customWidth="1"/>
    <col min="4399" max="4399" width="9.375" style="138" customWidth="1"/>
    <col min="4400" max="4400" width="6.125" style="138" customWidth="1"/>
    <col min="4401" max="4401" width="9.125" style="138" customWidth="1"/>
    <col min="4402" max="4402" width="5" style="138" customWidth="1"/>
    <col min="4403" max="4403" width="5.125" style="138" customWidth="1"/>
    <col min="4404" max="4404" width="3.5" style="138" customWidth="1"/>
    <col min="4405" max="4405" width="5.5" style="138" customWidth="1"/>
    <col min="4406" max="4407" width="9.625" style="138"/>
    <col min="4408" max="4408" width="5.875" style="138" customWidth="1"/>
    <col min="4409" max="4608" width="9.625" style="138"/>
    <col min="4609" max="4609" width="6.625" style="138" customWidth="1"/>
    <col min="4610" max="4610" width="7.875" style="138" customWidth="1"/>
    <col min="4611" max="4611" width="5.375" style="138" customWidth="1"/>
    <col min="4612" max="4612" width="5.75" style="138" customWidth="1"/>
    <col min="4613" max="4613" width="6.75" style="138" customWidth="1"/>
    <col min="4614" max="4614" width="7.5" style="138" customWidth="1"/>
    <col min="4615" max="4615" width="7.625" style="138" customWidth="1"/>
    <col min="4616" max="4616" width="7.875" style="138" customWidth="1"/>
    <col min="4617" max="4617" width="7.625" style="138" customWidth="1"/>
    <col min="4618" max="4618" width="8.125" style="138" customWidth="1"/>
    <col min="4619" max="4619" width="7.75" style="138" customWidth="1"/>
    <col min="4620" max="4621" width="8.125" style="138" customWidth="1"/>
    <col min="4622" max="4622" width="7.75" style="138" customWidth="1"/>
    <col min="4623" max="4625" width="8.25" style="138" bestFit="1" customWidth="1"/>
    <col min="4626" max="4626" width="6.75" style="138" customWidth="1"/>
    <col min="4627" max="4629" width="8.25" style="138" bestFit="1" customWidth="1"/>
    <col min="4630" max="4630" width="6.875" style="138" customWidth="1"/>
    <col min="4631" max="4631" width="5.625" style="138" customWidth="1"/>
    <col min="4632" max="4632" width="6.375" style="138" customWidth="1"/>
    <col min="4633" max="4633" width="5.75" style="138" customWidth="1"/>
    <col min="4634" max="4634" width="9.125" style="138" customWidth="1"/>
    <col min="4635" max="4635" width="6" style="138" customWidth="1"/>
    <col min="4636" max="4646" width="6.625" style="138" customWidth="1"/>
    <col min="4647" max="4647" width="6.5" style="138" customWidth="1"/>
    <col min="4648" max="4648" width="5.25" style="138" customWidth="1"/>
    <col min="4649" max="4649" width="6.375" style="138" customWidth="1"/>
    <col min="4650" max="4650" width="10.125" style="138" customWidth="1"/>
    <col min="4651" max="4651" width="7.5" style="138" customWidth="1"/>
    <col min="4652" max="4652" width="6.125" style="138" customWidth="1"/>
    <col min="4653" max="4653" width="8.625" style="138" customWidth="1"/>
    <col min="4654" max="4654" width="5.75" style="138" customWidth="1"/>
    <col min="4655" max="4655" width="9.375" style="138" customWidth="1"/>
    <col min="4656" max="4656" width="6.125" style="138" customWidth="1"/>
    <col min="4657" max="4657" width="9.125" style="138" customWidth="1"/>
    <col min="4658" max="4658" width="5" style="138" customWidth="1"/>
    <col min="4659" max="4659" width="5.125" style="138" customWidth="1"/>
    <col min="4660" max="4660" width="3.5" style="138" customWidth="1"/>
    <col min="4661" max="4661" width="5.5" style="138" customWidth="1"/>
    <col min="4662" max="4663" width="9.625" style="138"/>
    <col min="4664" max="4664" width="5.875" style="138" customWidth="1"/>
    <col min="4665" max="4864" width="9.625" style="138"/>
    <col min="4865" max="4865" width="6.625" style="138" customWidth="1"/>
    <col min="4866" max="4866" width="7.875" style="138" customWidth="1"/>
    <col min="4867" max="4867" width="5.375" style="138" customWidth="1"/>
    <col min="4868" max="4868" width="5.75" style="138" customWidth="1"/>
    <col min="4869" max="4869" width="6.75" style="138" customWidth="1"/>
    <col min="4870" max="4870" width="7.5" style="138" customWidth="1"/>
    <col min="4871" max="4871" width="7.625" style="138" customWidth="1"/>
    <col min="4872" max="4872" width="7.875" style="138" customWidth="1"/>
    <col min="4873" max="4873" width="7.625" style="138" customWidth="1"/>
    <col min="4874" max="4874" width="8.125" style="138" customWidth="1"/>
    <col min="4875" max="4875" width="7.75" style="138" customWidth="1"/>
    <col min="4876" max="4877" width="8.125" style="138" customWidth="1"/>
    <col min="4878" max="4878" width="7.75" style="138" customWidth="1"/>
    <col min="4879" max="4881" width="8.25" style="138" bestFit="1" customWidth="1"/>
    <col min="4882" max="4882" width="6.75" style="138" customWidth="1"/>
    <col min="4883" max="4885" width="8.25" style="138" bestFit="1" customWidth="1"/>
    <col min="4886" max="4886" width="6.875" style="138" customWidth="1"/>
    <col min="4887" max="4887" width="5.625" style="138" customWidth="1"/>
    <col min="4888" max="4888" width="6.375" style="138" customWidth="1"/>
    <col min="4889" max="4889" width="5.75" style="138" customWidth="1"/>
    <col min="4890" max="4890" width="9.125" style="138" customWidth="1"/>
    <col min="4891" max="4891" width="6" style="138" customWidth="1"/>
    <col min="4892" max="4902" width="6.625" style="138" customWidth="1"/>
    <col min="4903" max="4903" width="6.5" style="138" customWidth="1"/>
    <col min="4904" max="4904" width="5.25" style="138" customWidth="1"/>
    <col min="4905" max="4905" width="6.375" style="138" customWidth="1"/>
    <col min="4906" max="4906" width="10.125" style="138" customWidth="1"/>
    <col min="4907" max="4907" width="7.5" style="138" customWidth="1"/>
    <col min="4908" max="4908" width="6.125" style="138" customWidth="1"/>
    <col min="4909" max="4909" width="8.625" style="138" customWidth="1"/>
    <col min="4910" max="4910" width="5.75" style="138" customWidth="1"/>
    <col min="4911" max="4911" width="9.375" style="138" customWidth="1"/>
    <col min="4912" max="4912" width="6.125" style="138" customWidth="1"/>
    <col min="4913" max="4913" width="9.125" style="138" customWidth="1"/>
    <col min="4914" max="4914" width="5" style="138" customWidth="1"/>
    <col min="4915" max="4915" width="5.125" style="138" customWidth="1"/>
    <col min="4916" max="4916" width="3.5" style="138" customWidth="1"/>
    <col min="4917" max="4917" width="5.5" style="138" customWidth="1"/>
    <col min="4918" max="4919" width="9.625" style="138"/>
    <col min="4920" max="4920" width="5.875" style="138" customWidth="1"/>
    <col min="4921" max="5120" width="9.625" style="138"/>
    <col min="5121" max="5121" width="6.625" style="138" customWidth="1"/>
    <col min="5122" max="5122" width="7.875" style="138" customWidth="1"/>
    <col min="5123" max="5123" width="5.375" style="138" customWidth="1"/>
    <col min="5124" max="5124" width="5.75" style="138" customWidth="1"/>
    <col min="5125" max="5125" width="6.75" style="138" customWidth="1"/>
    <col min="5126" max="5126" width="7.5" style="138" customWidth="1"/>
    <col min="5127" max="5127" width="7.625" style="138" customWidth="1"/>
    <col min="5128" max="5128" width="7.875" style="138" customWidth="1"/>
    <col min="5129" max="5129" width="7.625" style="138" customWidth="1"/>
    <col min="5130" max="5130" width="8.125" style="138" customWidth="1"/>
    <col min="5131" max="5131" width="7.75" style="138" customWidth="1"/>
    <col min="5132" max="5133" width="8.125" style="138" customWidth="1"/>
    <col min="5134" max="5134" width="7.75" style="138" customWidth="1"/>
    <col min="5135" max="5137" width="8.25" style="138" bestFit="1" customWidth="1"/>
    <col min="5138" max="5138" width="6.75" style="138" customWidth="1"/>
    <col min="5139" max="5141" width="8.25" style="138" bestFit="1" customWidth="1"/>
    <col min="5142" max="5142" width="6.875" style="138" customWidth="1"/>
    <col min="5143" max="5143" width="5.625" style="138" customWidth="1"/>
    <col min="5144" max="5144" width="6.375" style="138" customWidth="1"/>
    <col min="5145" max="5145" width="5.75" style="138" customWidth="1"/>
    <col min="5146" max="5146" width="9.125" style="138" customWidth="1"/>
    <col min="5147" max="5147" width="6" style="138" customWidth="1"/>
    <col min="5148" max="5158" width="6.625" style="138" customWidth="1"/>
    <col min="5159" max="5159" width="6.5" style="138" customWidth="1"/>
    <col min="5160" max="5160" width="5.25" style="138" customWidth="1"/>
    <col min="5161" max="5161" width="6.375" style="138" customWidth="1"/>
    <col min="5162" max="5162" width="10.125" style="138" customWidth="1"/>
    <col min="5163" max="5163" width="7.5" style="138" customWidth="1"/>
    <col min="5164" max="5164" width="6.125" style="138" customWidth="1"/>
    <col min="5165" max="5165" width="8.625" style="138" customWidth="1"/>
    <col min="5166" max="5166" width="5.75" style="138" customWidth="1"/>
    <col min="5167" max="5167" width="9.375" style="138" customWidth="1"/>
    <col min="5168" max="5168" width="6.125" style="138" customWidth="1"/>
    <col min="5169" max="5169" width="9.125" style="138" customWidth="1"/>
    <col min="5170" max="5170" width="5" style="138" customWidth="1"/>
    <col min="5171" max="5171" width="5.125" style="138" customWidth="1"/>
    <col min="5172" max="5172" width="3.5" style="138" customWidth="1"/>
    <col min="5173" max="5173" width="5.5" style="138" customWidth="1"/>
    <col min="5174" max="5175" width="9.625" style="138"/>
    <col min="5176" max="5176" width="5.875" style="138" customWidth="1"/>
    <col min="5177" max="5376" width="9.625" style="138"/>
    <col min="5377" max="5377" width="6.625" style="138" customWidth="1"/>
    <col min="5378" max="5378" width="7.875" style="138" customWidth="1"/>
    <col min="5379" max="5379" width="5.375" style="138" customWidth="1"/>
    <col min="5380" max="5380" width="5.75" style="138" customWidth="1"/>
    <col min="5381" max="5381" width="6.75" style="138" customWidth="1"/>
    <col min="5382" max="5382" width="7.5" style="138" customWidth="1"/>
    <col min="5383" max="5383" width="7.625" style="138" customWidth="1"/>
    <col min="5384" max="5384" width="7.875" style="138" customWidth="1"/>
    <col min="5385" max="5385" width="7.625" style="138" customWidth="1"/>
    <col min="5386" max="5386" width="8.125" style="138" customWidth="1"/>
    <col min="5387" max="5387" width="7.75" style="138" customWidth="1"/>
    <col min="5388" max="5389" width="8.125" style="138" customWidth="1"/>
    <col min="5390" max="5390" width="7.75" style="138" customWidth="1"/>
    <col min="5391" max="5393" width="8.25" style="138" bestFit="1" customWidth="1"/>
    <col min="5394" max="5394" width="6.75" style="138" customWidth="1"/>
    <col min="5395" max="5397" width="8.25" style="138" bestFit="1" customWidth="1"/>
    <col min="5398" max="5398" width="6.875" style="138" customWidth="1"/>
    <col min="5399" max="5399" width="5.625" style="138" customWidth="1"/>
    <col min="5400" max="5400" width="6.375" style="138" customWidth="1"/>
    <col min="5401" max="5401" width="5.75" style="138" customWidth="1"/>
    <col min="5402" max="5402" width="9.125" style="138" customWidth="1"/>
    <col min="5403" max="5403" width="6" style="138" customWidth="1"/>
    <col min="5404" max="5414" width="6.625" style="138" customWidth="1"/>
    <col min="5415" max="5415" width="6.5" style="138" customWidth="1"/>
    <col min="5416" max="5416" width="5.25" style="138" customWidth="1"/>
    <col min="5417" max="5417" width="6.375" style="138" customWidth="1"/>
    <col min="5418" max="5418" width="10.125" style="138" customWidth="1"/>
    <col min="5419" max="5419" width="7.5" style="138" customWidth="1"/>
    <col min="5420" max="5420" width="6.125" style="138" customWidth="1"/>
    <col min="5421" max="5421" width="8.625" style="138" customWidth="1"/>
    <col min="5422" max="5422" width="5.75" style="138" customWidth="1"/>
    <col min="5423" max="5423" width="9.375" style="138" customWidth="1"/>
    <col min="5424" max="5424" width="6.125" style="138" customWidth="1"/>
    <col min="5425" max="5425" width="9.125" style="138" customWidth="1"/>
    <col min="5426" max="5426" width="5" style="138" customWidth="1"/>
    <col min="5427" max="5427" width="5.125" style="138" customWidth="1"/>
    <col min="5428" max="5428" width="3.5" style="138" customWidth="1"/>
    <col min="5429" max="5429" width="5.5" style="138" customWidth="1"/>
    <col min="5430" max="5431" width="9.625" style="138"/>
    <col min="5432" max="5432" width="5.875" style="138" customWidth="1"/>
    <col min="5433" max="5632" width="9.625" style="138"/>
    <col min="5633" max="5633" width="6.625" style="138" customWidth="1"/>
    <col min="5634" max="5634" width="7.875" style="138" customWidth="1"/>
    <col min="5635" max="5635" width="5.375" style="138" customWidth="1"/>
    <col min="5636" max="5636" width="5.75" style="138" customWidth="1"/>
    <col min="5637" max="5637" width="6.75" style="138" customWidth="1"/>
    <col min="5638" max="5638" width="7.5" style="138" customWidth="1"/>
    <col min="5639" max="5639" width="7.625" style="138" customWidth="1"/>
    <col min="5640" max="5640" width="7.875" style="138" customWidth="1"/>
    <col min="5641" max="5641" width="7.625" style="138" customWidth="1"/>
    <col min="5642" max="5642" width="8.125" style="138" customWidth="1"/>
    <col min="5643" max="5643" width="7.75" style="138" customWidth="1"/>
    <col min="5644" max="5645" width="8.125" style="138" customWidth="1"/>
    <col min="5646" max="5646" width="7.75" style="138" customWidth="1"/>
    <col min="5647" max="5649" width="8.25" style="138" bestFit="1" customWidth="1"/>
    <col min="5650" max="5650" width="6.75" style="138" customWidth="1"/>
    <col min="5651" max="5653" width="8.25" style="138" bestFit="1" customWidth="1"/>
    <col min="5654" max="5654" width="6.875" style="138" customWidth="1"/>
    <col min="5655" max="5655" width="5.625" style="138" customWidth="1"/>
    <col min="5656" max="5656" width="6.375" style="138" customWidth="1"/>
    <col min="5657" max="5657" width="5.75" style="138" customWidth="1"/>
    <col min="5658" max="5658" width="9.125" style="138" customWidth="1"/>
    <col min="5659" max="5659" width="6" style="138" customWidth="1"/>
    <col min="5660" max="5670" width="6.625" style="138" customWidth="1"/>
    <col min="5671" max="5671" width="6.5" style="138" customWidth="1"/>
    <col min="5672" max="5672" width="5.25" style="138" customWidth="1"/>
    <col min="5673" max="5673" width="6.375" style="138" customWidth="1"/>
    <col min="5674" max="5674" width="10.125" style="138" customWidth="1"/>
    <col min="5675" max="5675" width="7.5" style="138" customWidth="1"/>
    <col min="5676" max="5676" width="6.125" style="138" customWidth="1"/>
    <col min="5677" max="5677" width="8.625" style="138" customWidth="1"/>
    <col min="5678" max="5678" width="5.75" style="138" customWidth="1"/>
    <col min="5679" max="5679" width="9.375" style="138" customWidth="1"/>
    <col min="5680" max="5680" width="6.125" style="138" customWidth="1"/>
    <col min="5681" max="5681" width="9.125" style="138" customWidth="1"/>
    <col min="5682" max="5682" width="5" style="138" customWidth="1"/>
    <col min="5683" max="5683" width="5.125" style="138" customWidth="1"/>
    <col min="5684" max="5684" width="3.5" style="138" customWidth="1"/>
    <col min="5685" max="5685" width="5.5" style="138" customWidth="1"/>
    <col min="5686" max="5687" width="9.625" style="138"/>
    <col min="5688" max="5688" width="5.875" style="138" customWidth="1"/>
    <col min="5689" max="5888" width="9.625" style="138"/>
    <col min="5889" max="5889" width="6.625" style="138" customWidth="1"/>
    <col min="5890" max="5890" width="7.875" style="138" customWidth="1"/>
    <col min="5891" max="5891" width="5.375" style="138" customWidth="1"/>
    <col min="5892" max="5892" width="5.75" style="138" customWidth="1"/>
    <col min="5893" max="5893" width="6.75" style="138" customWidth="1"/>
    <col min="5894" max="5894" width="7.5" style="138" customWidth="1"/>
    <col min="5895" max="5895" width="7.625" style="138" customWidth="1"/>
    <col min="5896" max="5896" width="7.875" style="138" customWidth="1"/>
    <col min="5897" max="5897" width="7.625" style="138" customWidth="1"/>
    <col min="5898" max="5898" width="8.125" style="138" customWidth="1"/>
    <col min="5899" max="5899" width="7.75" style="138" customWidth="1"/>
    <col min="5900" max="5901" width="8.125" style="138" customWidth="1"/>
    <col min="5902" max="5902" width="7.75" style="138" customWidth="1"/>
    <col min="5903" max="5905" width="8.25" style="138" bestFit="1" customWidth="1"/>
    <col min="5906" max="5906" width="6.75" style="138" customWidth="1"/>
    <col min="5907" max="5909" width="8.25" style="138" bestFit="1" customWidth="1"/>
    <col min="5910" max="5910" width="6.875" style="138" customWidth="1"/>
    <col min="5911" max="5911" width="5.625" style="138" customWidth="1"/>
    <col min="5912" max="5912" width="6.375" style="138" customWidth="1"/>
    <col min="5913" max="5913" width="5.75" style="138" customWidth="1"/>
    <col min="5914" max="5914" width="9.125" style="138" customWidth="1"/>
    <col min="5915" max="5915" width="6" style="138" customWidth="1"/>
    <col min="5916" max="5926" width="6.625" style="138" customWidth="1"/>
    <col min="5927" max="5927" width="6.5" style="138" customWidth="1"/>
    <col min="5928" max="5928" width="5.25" style="138" customWidth="1"/>
    <col min="5929" max="5929" width="6.375" style="138" customWidth="1"/>
    <col min="5930" max="5930" width="10.125" style="138" customWidth="1"/>
    <col min="5931" max="5931" width="7.5" style="138" customWidth="1"/>
    <col min="5932" max="5932" width="6.125" style="138" customWidth="1"/>
    <col min="5933" max="5933" width="8.625" style="138" customWidth="1"/>
    <col min="5934" max="5934" width="5.75" style="138" customWidth="1"/>
    <col min="5935" max="5935" width="9.375" style="138" customWidth="1"/>
    <col min="5936" max="5936" width="6.125" style="138" customWidth="1"/>
    <col min="5937" max="5937" width="9.125" style="138" customWidth="1"/>
    <col min="5938" max="5938" width="5" style="138" customWidth="1"/>
    <col min="5939" max="5939" width="5.125" style="138" customWidth="1"/>
    <col min="5940" max="5940" width="3.5" style="138" customWidth="1"/>
    <col min="5941" max="5941" width="5.5" style="138" customWidth="1"/>
    <col min="5942" max="5943" width="9.625" style="138"/>
    <col min="5944" max="5944" width="5.875" style="138" customWidth="1"/>
    <col min="5945" max="6144" width="9.625" style="138"/>
    <col min="6145" max="6145" width="6.625" style="138" customWidth="1"/>
    <col min="6146" max="6146" width="7.875" style="138" customWidth="1"/>
    <col min="6147" max="6147" width="5.375" style="138" customWidth="1"/>
    <col min="6148" max="6148" width="5.75" style="138" customWidth="1"/>
    <col min="6149" max="6149" width="6.75" style="138" customWidth="1"/>
    <col min="6150" max="6150" width="7.5" style="138" customWidth="1"/>
    <col min="6151" max="6151" width="7.625" style="138" customWidth="1"/>
    <col min="6152" max="6152" width="7.875" style="138" customWidth="1"/>
    <col min="6153" max="6153" width="7.625" style="138" customWidth="1"/>
    <col min="6154" max="6154" width="8.125" style="138" customWidth="1"/>
    <col min="6155" max="6155" width="7.75" style="138" customWidth="1"/>
    <col min="6156" max="6157" width="8.125" style="138" customWidth="1"/>
    <col min="6158" max="6158" width="7.75" style="138" customWidth="1"/>
    <col min="6159" max="6161" width="8.25" style="138" bestFit="1" customWidth="1"/>
    <col min="6162" max="6162" width="6.75" style="138" customWidth="1"/>
    <col min="6163" max="6165" width="8.25" style="138" bestFit="1" customWidth="1"/>
    <col min="6166" max="6166" width="6.875" style="138" customWidth="1"/>
    <col min="6167" max="6167" width="5.625" style="138" customWidth="1"/>
    <col min="6168" max="6168" width="6.375" style="138" customWidth="1"/>
    <col min="6169" max="6169" width="5.75" style="138" customWidth="1"/>
    <col min="6170" max="6170" width="9.125" style="138" customWidth="1"/>
    <col min="6171" max="6171" width="6" style="138" customWidth="1"/>
    <col min="6172" max="6182" width="6.625" style="138" customWidth="1"/>
    <col min="6183" max="6183" width="6.5" style="138" customWidth="1"/>
    <col min="6184" max="6184" width="5.25" style="138" customWidth="1"/>
    <col min="6185" max="6185" width="6.375" style="138" customWidth="1"/>
    <col min="6186" max="6186" width="10.125" style="138" customWidth="1"/>
    <col min="6187" max="6187" width="7.5" style="138" customWidth="1"/>
    <col min="6188" max="6188" width="6.125" style="138" customWidth="1"/>
    <col min="6189" max="6189" width="8.625" style="138" customWidth="1"/>
    <col min="6190" max="6190" width="5.75" style="138" customWidth="1"/>
    <col min="6191" max="6191" width="9.375" style="138" customWidth="1"/>
    <col min="6192" max="6192" width="6.125" style="138" customWidth="1"/>
    <col min="6193" max="6193" width="9.125" style="138" customWidth="1"/>
    <col min="6194" max="6194" width="5" style="138" customWidth="1"/>
    <col min="6195" max="6195" width="5.125" style="138" customWidth="1"/>
    <col min="6196" max="6196" width="3.5" style="138" customWidth="1"/>
    <col min="6197" max="6197" width="5.5" style="138" customWidth="1"/>
    <col min="6198" max="6199" width="9.625" style="138"/>
    <col min="6200" max="6200" width="5.875" style="138" customWidth="1"/>
    <col min="6201" max="6400" width="9.625" style="138"/>
    <col min="6401" max="6401" width="6.625" style="138" customWidth="1"/>
    <col min="6402" max="6402" width="7.875" style="138" customWidth="1"/>
    <col min="6403" max="6403" width="5.375" style="138" customWidth="1"/>
    <col min="6404" max="6404" width="5.75" style="138" customWidth="1"/>
    <col min="6405" max="6405" width="6.75" style="138" customWidth="1"/>
    <col min="6406" max="6406" width="7.5" style="138" customWidth="1"/>
    <col min="6407" max="6407" width="7.625" style="138" customWidth="1"/>
    <col min="6408" max="6408" width="7.875" style="138" customWidth="1"/>
    <col min="6409" max="6409" width="7.625" style="138" customWidth="1"/>
    <col min="6410" max="6410" width="8.125" style="138" customWidth="1"/>
    <col min="6411" max="6411" width="7.75" style="138" customWidth="1"/>
    <col min="6412" max="6413" width="8.125" style="138" customWidth="1"/>
    <col min="6414" max="6414" width="7.75" style="138" customWidth="1"/>
    <col min="6415" max="6417" width="8.25" style="138" bestFit="1" customWidth="1"/>
    <col min="6418" max="6418" width="6.75" style="138" customWidth="1"/>
    <col min="6419" max="6421" width="8.25" style="138" bestFit="1" customWidth="1"/>
    <col min="6422" max="6422" width="6.875" style="138" customWidth="1"/>
    <col min="6423" max="6423" width="5.625" style="138" customWidth="1"/>
    <col min="6424" max="6424" width="6.375" style="138" customWidth="1"/>
    <col min="6425" max="6425" width="5.75" style="138" customWidth="1"/>
    <col min="6426" max="6426" width="9.125" style="138" customWidth="1"/>
    <col min="6427" max="6427" width="6" style="138" customWidth="1"/>
    <col min="6428" max="6438" width="6.625" style="138" customWidth="1"/>
    <col min="6439" max="6439" width="6.5" style="138" customWidth="1"/>
    <col min="6440" max="6440" width="5.25" style="138" customWidth="1"/>
    <col min="6441" max="6441" width="6.375" style="138" customWidth="1"/>
    <col min="6442" max="6442" width="10.125" style="138" customWidth="1"/>
    <col min="6443" max="6443" width="7.5" style="138" customWidth="1"/>
    <col min="6444" max="6444" width="6.125" style="138" customWidth="1"/>
    <col min="6445" max="6445" width="8.625" style="138" customWidth="1"/>
    <col min="6446" max="6446" width="5.75" style="138" customWidth="1"/>
    <col min="6447" max="6447" width="9.375" style="138" customWidth="1"/>
    <col min="6448" max="6448" width="6.125" style="138" customWidth="1"/>
    <col min="6449" max="6449" width="9.125" style="138" customWidth="1"/>
    <col min="6450" max="6450" width="5" style="138" customWidth="1"/>
    <col min="6451" max="6451" width="5.125" style="138" customWidth="1"/>
    <col min="6452" max="6452" width="3.5" style="138" customWidth="1"/>
    <col min="6453" max="6453" width="5.5" style="138" customWidth="1"/>
    <col min="6454" max="6455" width="9.625" style="138"/>
    <col min="6456" max="6456" width="5.875" style="138" customWidth="1"/>
    <col min="6457" max="6656" width="9.625" style="138"/>
    <col min="6657" max="6657" width="6.625" style="138" customWidth="1"/>
    <col min="6658" max="6658" width="7.875" style="138" customWidth="1"/>
    <col min="6659" max="6659" width="5.375" style="138" customWidth="1"/>
    <col min="6660" max="6660" width="5.75" style="138" customWidth="1"/>
    <col min="6661" max="6661" width="6.75" style="138" customWidth="1"/>
    <col min="6662" max="6662" width="7.5" style="138" customWidth="1"/>
    <col min="6663" max="6663" width="7.625" style="138" customWidth="1"/>
    <col min="6664" max="6664" width="7.875" style="138" customWidth="1"/>
    <col min="6665" max="6665" width="7.625" style="138" customWidth="1"/>
    <col min="6666" max="6666" width="8.125" style="138" customWidth="1"/>
    <col min="6667" max="6667" width="7.75" style="138" customWidth="1"/>
    <col min="6668" max="6669" width="8.125" style="138" customWidth="1"/>
    <col min="6670" max="6670" width="7.75" style="138" customWidth="1"/>
    <col min="6671" max="6673" width="8.25" style="138" bestFit="1" customWidth="1"/>
    <col min="6674" max="6674" width="6.75" style="138" customWidth="1"/>
    <col min="6675" max="6677" width="8.25" style="138" bestFit="1" customWidth="1"/>
    <col min="6678" max="6678" width="6.875" style="138" customWidth="1"/>
    <col min="6679" max="6679" width="5.625" style="138" customWidth="1"/>
    <col min="6680" max="6680" width="6.375" style="138" customWidth="1"/>
    <col min="6681" max="6681" width="5.75" style="138" customWidth="1"/>
    <col min="6682" max="6682" width="9.125" style="138" customWidth="1"/>
    <col min="6683" max="6683" width="6" style="138" customWidth="1"/>
    <col min="6684" max="6694" width="6.625" style="138" customWidth="1"/>
    <col min="6695" max="6695" width="6.5" style="138" customWidth="1"/>
    <col min="6696" max="6696" width="5.25" style="138" customWidth="1"/>
    <col min="6697" max="6697" width="6.375" style="138" customWidth="1"/>
    <col min="6698" max="6698" width="10.125" style="138" customWidth="1"/>
    <col min="6699" max="6699" width="7.5" style="138" customWidth="1"/>
    <col min="6700" max="6700" width="6.125" style="138" customWidth="1"/>
    <col min="6701" max="6701" width="8.625" style="138" customWidth="1"/>
    <col min="6702" max="6702" width="5.75" style="138" customWidth="1"/>
    <col min="6703" max="6703" width="9.375" style="138" customWidth="1"/>
    <col min="6704" max="6704" width="6.125" style="138" customWidth="1"/>
    <col min="6705" max="6705" width="9.125" style="138" customWidth="1"/>
    <col min="6706" max="6706" width="5" style="138" customWidth="1"/>
    <col min="6707" max="6707" width="5.125" style="138" customWidth="1"/>
    <col min="6708" max="6708" width="3.5" style="138" customWidth="1"/>
    <col min="6709" max="6709" width="5.5" style="138" customWidth="1"/>
    <col min="6710" max="6711" width="9.625" style="138"/>
    <col min="6712" max="6712" width="5.875" style="138" customWidth="1"/>
    <col min="6713" max="6912" width="9.625" style="138"/>
    <col min="6913" max="6913" width="6.625" style="138" customWidth="1"/>
    <col min="6914" max="6914" width="7.875" style="138" customWidth="1"/>
    <col min="6915" max="6915" width="5.375" style="138" customWidth="1"/>
    <col min="6916" max="6916" width="5.75" style="138" customWidth="1"/>
    <col min="6917" max="6917" width="6.75" style="138" customWidth="1"/>
    <col min="6918" max="6918" width="7.5" style="138" customWidth="1"/>
    <col min="6919" max="6919" width="7.625" style="138" customWidth="1"/>
    <col min="6920" max="6920" width="7.875" style="138" customWidth="1"/>
    <col min="6921" max="6921" width="7.625" style="138" customWidth="1"/>
    <col min="6922" max="6922" width="8.125" style="138" customWidth="1"/>
    <col min="6923" max="6923" width="7.75" style="138" customWidth="1"/>
    <col min="6924" max="6925" width="8.125" style="138" customWidth="1"/>
    <col min="6926" max="6926" width="7.75" style="138" customWidth="1"/>
    <col min="6927" max="6929" width="8.25" style="138" bestFit="1" customWidth="1"/>
    <col min="6930" max="6930" width="6.75" style="138" customWidth="1"/>
    <col min="6931" max="6933" width="8.25" style="138" bestFit="1" customWidth="1"/>
    <col min="6934" max="6934" width="6.875" style="138" customWidth="1"/>
    <col min="6935" max="6935" width="5.625" style="138" customWidth="1"/>
    <col min="6936" max="6936" width="6.375" style="138" customWidth="1"/>
    <col min="6937" max="6937" width="5.75" style="138" customWidth="1"/>
    <col min="6938" max="6938" width="9.125" style="138" customWidth="1"/>
    <col min="6939" max="6939" width="6" style="138" customWidth="1"/>
    <col min="6940" max="6950" width="6.625" style="138" customWidth="1"/>
    <col min="6951" max="6951" width="6.5" style="138" customWidth="1"/>
    <col min="6952" max="6952" width="5.25" style="138" customWidth="1"/>
    <col min="6953" max="6953" width="6.375" style="138" customWidth="1"/>
    <col min="6954" max="6954" width="10.125" style="138" customWidth="1"/>
    <col min="6955" max="6955" width="7.5" style="138" customWidth="1"/>
    <col min="6956" max="6956" width="6.125" style="138" customWidth="1"/>
    <col min="6957" max="6957" width="8.625" style="138" customWidth="1"/>
    <col min="6958" max="6958" width="5.75" style="138" customWidth="1"/>
    <col min="6959" max="6959" width="9.375" style="138" customWidth="1"/>
    <col min="6960" max="6960" width="6.125" style="138" customWidth="1"/>
    <col min="6961" max="6961" width="9.125" style="138" customWidth="1"/>
    <col min="6962" max="6962" width="5" style="138" customWidth="1"/>
    <col min="6963" max="6963" width="5.125" style="138" customWidth="1"/>
    <col min="6964" max="6964" width="3.5" style="138" customWidth="1"/>
    <col min="6965" max="6965" width="5.5" style="138" customWidth="1"/>
    <col min="6966" max="6967" width="9.625" style="138"/>
    <col min="6968" max="6968" width="5.875" style="138" customWidth="1"/>
    <col min="6969" max="7168" width="9.625" style="138"/>
    <col min="7169" max="7169" width="6.625" style="138" customWidth="1"/>
    <col min="7170" max="7170" width="7.875" style="138" customWidth="1"/>
    <col min="7171" max="7171" width="5.375" style="138" customWidth="1"/>
    <col min="7172" max="7172" width="5.75" style="138" customWidth="1"/>
    <col min="7173" max="7173" width="6.75" style="138" customWidth="1"/>
    <col min="7174" max="7174" width="7.5" style="138" customWidth="1"/>
    <col min="7175" max="7175" width="7.625" style="138" customWidth="1"/>
    <col min="7176" max="7176" width="7.875" style="138" customWidth="1"/>
    <col min="7177" max="7177" width="7.625" style="138" customWidth="1"/>
    <col min="7178" max="7178" width="8.125" style="138" customWidth="1"/>
    <col min="7179" max="7179" width="7.75" style="138" customWidth="1"/>
    <col min="7180" max="7181" width="8.125" style="138" customWidth="1"/>
    <col min="7182" max="7182" width="7.75" style="138" customWidth="1"/>
    <col min="7183" max="7185" width="8.25" style="138" bestFit="1" customWidth="1"/>
    <col min="7186" max="7186" width="6.75" style="138" customWidth="1"/>
    <col min="7187" max="7189" width="8.25" style="138" bestFit="1" customWidth="1"/>
    <col min="7190" max="7190" width="6.875" style="138" customWidth="1"/>
    <col min="7191" max="7191" width="5.625" style="138" customWidth="1"/>
    <col min="7192" max="7192" width="6.375" style="138" customWidth="1"/>
    <col min="7193" max="7193" width="5.75" style="138" customWidth="1"/>
    <col min="7194" max="7194" width="9.125" style="138" customWidth="1"/>
    <col min="7195" max="7195" width="6" style="138" customWidth="1"/>
    <col min="7196" max="7206" width="6.625" style="138" customWidth="1"/>
    <col min="7207" max="7207" width="6.5" style="138" customWidth="1"/>
    <col min="7208" max="7208" width="5.25" style="138" customWidth="1"/>
    <col min="7209" max="7209" width="6.375" style="138" customWidth="1"/>
    <col min="7210" max="7210" width="10.125" style="138" customWidth="1"/>
    <col min="7211" max="7211" width="7.5" style="138" customWidth="1"/>
    <col min="7212" max="7212" width="6.125" style="138" customWidth="1"/>
    <col min="7213" max="7213" width="8.625" style="138" customWidth="1"/>
    <col min="7214" max="7214" width="5.75" style="138" customWidth="1"/>
    <col min="7215" max="7215" width="9.375" style="138" customWidth="1"/>
    <col min="7216" max="7216" width="6.125" style="138" customWidth="1"/>
    <col min="7217" max="7217" width="9.125" style="138" customWidth="1"/>
    <col min="7218" max="7218" width="5" style="138" customWidth="1"/>
    <col min="7219" max="7219" width="5.125" style="138" customWidth="1"/>
    <col min="7220" max="7220" width="3.5" style="138" customWidth="1"/>
    <col min="7221" max="7221" width="5.5" style="138" customWidth="1"/>
    <col min="7222" max="7223" width="9.625" style="138"/>
    <col min="7224" max="7224" width="5.875" style="138" customWidth="1"/>
    <col min="7225" max="7424" width="9.625" style="138"/>
    <col min="7425" max="7425" width="6.625" style="138" customWidth="1"/>
    <col min="7426" max="7426" width="7.875" style="138" customWidth="1"/>
    <col min="7427" max="7427" width="5.375" style="138" customWidth="1"/>
    <col min="7428" max="7428" width="5.75" style="138" customWidth="1"/>
    <col min="7429" max="7429" width="6.75" style="138" customWidth="1"/>
    <col min="7430" max="7430" width="7.5" style="138" customWidth="1"/>
    <col min="7431" max="7431" width="7.625" style="138" customWidth="1"/>
    <col min="7432" max="7432" width="7.875" style="138" customWidth="1"/>
    <col min="7433" max="7433" width="7.625" style="138" customWidth="1"/>
    <col min="7434" max="7434" width="8.125" style="138" customWidth="1"/>
    <col min="7435" max="7435" width="7.75" style="138" customWidth="1"/>
    <col min="7436" max="7437" width="8.125" style="138" customWidth="1"/>
    <col min="7438" max="7438" width="7.75" style="138" customWidth="1"/>
    <col min="7439" max="7441" width="8.25" style="138" bestFit="1" customWidth="1"/>
    <col min="7442" max="7442" width="6.75" style="138" customWidth="1"/>
    <col min="7443" max="7445" width="8.25" style="138" bestFit="1" customWidth="1"/>
    <col min="7446" max="7446" width="6.875" style="138" customWidth="1"/>
    <col min="7447" max="7447" width="5.625" style="138" customWidth="1"/>
    <col min="7448" max="7448" width="6.375" style="138" customWidth="1"/>
    <col min="7449" max="7449" width="5.75" style="138" customWidth="1"/>
    <col min="7450" max="7450" width="9.125" style="138" customWidth="1"/>
    <col min="7451" max="7451" width="6" style="138" customWidth="1"/>
    <col min="7452" max="7462" width="6.625" style="138" customWidth="1"/>
    <col min="7463" max="7463" width="6.5" style="138" customWidth="1"/>
    <col min="7464" max="7464" width="5.25" style="138" customWidth="1"/>
    <col min="7465" max="7465" width="6.375" style="138" customWidth="1"/>
    <col min="7466" max="7466" width="10.125" style="138" customWidth="1"/>
    <col min="7467" max="7467" width="7.5" style="138" customWidth="1"/>
    <col min="7468" max="7468" width="6.125" style="138" customWidth="1"/>
    <col min="7469" max="7469" width="8.625" style="138" customWidth="1"/>
    <col min="7470" max="7470" width="5.75" style="138" customWidth="1"/>
    <col min="7471" max="7471" width="9.375" style="138" customWidth="1"/>
    <col min="7472" max="7472" width="6.125" style="138" customWidth="1"/>
    <col min="7473" max="7473" width="9.125" style="138" customWidth="1"/>
    <col min="7474" max="7474" width="5" style="138" customWidth="1"/>
    <col min="7475" max="7475" width="5.125" style="138" customWidth="1"/>
    <col min="7476" max="7476" width="3.5" style="138" customWidth="1"/>
    <col min="7477" max="7477" width="5.5" style="138" customWidth="1"/>
    <col min="7478" max="7479" width="9.625" style="138"/>
    <col min="7480" max="7480" width="5.875" style="138" customWidth="1"/>
    <col min="7481" max="7680" width="9.625" style="138"/>
    <col min="7681" max="7681" width="6.625" style="138" customWidth="1"/>
    <col min="7682" max="7682" width="7.875" style="138" customWidth="1"/>
    <col min="7683" max="7683" width="5.375" style="138" customWidth="1"/>
    <col min="7684" max="7684" width="5.75" style="138" customWidth="1"/>
    <col min="7685" max="7685" width="6.75" style="138" customWidth="1"/>
    <col min="7686" max="7686" width="7.5" style="138" customWidth="1"/>
    <col min="7687" max="7687" width="7.625" style="138" customWidth="1"/>
    <col min="7688" max="7688" width="7.875" style="138" customWidth="1"/>
    <col min="7689" max="7689" width="7.625" style="138" customWidth="1"/>
    <col min="7690" max="7690" width="8.125" style="138" customWidth="1"/>
    <col min="7691" max="7691" width="7.75" style="138" customWidth="1"/>
    <col min="7692" max="7693" width="8.125" style="138" customWidth="1"/>
    <col min="7694" max="7694" width="7.75" style="138" customWidth="1"/>
    <col min="7695" max="7697" width="8.25" style="138" bestFit="1" customWidth="1"/>
    <col min="7698" max="7698" width="6.75" style="138" customWidth="1"/>
    <col min="7699" max="7701" width="8.25" style="138" bestFit="1" customWidth="1"/>
    <col min="7702" max="7702" width="6.875" style="138" customWidth="1"/>
    <col min="7703" max="7703" width="5.625" style="138" customWidth="1"/>
    <col min="7704" max="7704" width="6.375" style="138" customWidth="1"/>
    <col min="7705" max="7705" width="5.75" style="138" customWidth="1"/>
    <col min="7706" max="7706" width="9.125" style="138" customWidth="1"/>
    <col min="7707" max="7707" width="6" style="138" customWidth="1"/>
    <col min="7708" max="7718" width="6.625" style="138" customWidth="1"/>
    <col min="7719" max="7719" width="6.5" style="138" customWidth="1"/>
    <col min="7720" max="7720" width="5.25" style="138" customWidth="1"/>
    <col min="7721" max="7721" width="6.375" style="138" customWidth="1"/>
    <col min="7722" max="7722" width="10.125" style="138" customWidth="1"/>
    <col min="7723" max="7723" width="7.5" style="138" customWidth="1"/>
    <col min="7724" max="7724" width="6.125" style="138" customWidth="1"/>
    <col min="7725" max="7725" width="8.625" style="138" customWidth="1"/>
    <col min="7726" max="7726" width="5.75" style="138" customWidth="1"/>
    <col min="7727" max="7727" width="9.375" style="138" customWidth="1"/>
    <col min="7728" max="7728" width="6.125" style="138" customWidth="1"/>
    <col min="7729" max="7729" width="9.125" style="138" customWidth="1"/>
    <col min="7730" max="7730" width="5" style="138" customWidth="1"/>
    <col min="7731" max="7731" width="5.125" style="138" customWidth="1"/>
    <col min="7732" max="7732" width="3.5" style="138" customWidth="1"/>
    <col min="7733" max="7733" width="5.5" style="138" customWidth="1"/>
    <col min="7734" max="7735" width="9.625" style="138"/>
    <col min="7736" max="7736" width="5.875" style="138" customWidth="1"/>
    <col min="7737" max="7936" width="9.625" style="138"/>
    <col min="7937" max="7937" width="6.625" style="138" customWidth="1"/>
    <col min="7938" max="7938" width="7.875" style="138" customWidth="1"/>
    <col min="7939" max="7939" width="5.375" style="138" customWidth="1"/>
    <col min="7940" max="7940" width="5.75" style="138" customWidth="1"/>
    <col min="7941" max="7941" width="6.75" style="138" customWidth="1"/>
    <col min="7942" max="7942" width="7.5" style="138" customWidth="1"/>
    <col min="7943" max="7943" width="7.625" style="138" customWidth="1"/>
    <col min="7944" max="7944" width="7.875" style="138" customWidth="1"/>
    <col min="7945" max="7945" width="7.625" style="138" customWidth="1"/>
    <col min="7946" max="7946" width="8.125" style="138" customWidth="1"/>
    <col min="7947" max="7947" width="7.75" style="138" customWidth="1"/>
    <col min="7948" max="7949" width="8.125" style="138" customWidth="1"/>
    <col min="7950" max="7950" width="7.75" style="138" customWidth="1"/>
    <col min="7951" max="7953" width="8.25" style="138" bestFit="1" customWidth="1"/>
    <col min="7954" max="7954" width="6.75" style="138" customWidth="1"/>
    <col min="7955" max="7957" width="8.25" style="138" bestFit="1" customWidth="1"/>
    <col min="7958" max="7958" width="6.875" style="138" customWidth="1"/>
    <col min="7959" max="7959" width="5.625" style="138" customWidth="1"/>
    <col min="7960" max="7960" width="6.375" style="138" customWidth="1"/>
    <col min="7961" max="7961" width="5.75" style="138" customWidth="1"/>
    <col min="7962" max="7962" width="9.125" style="138" customWidth="1"/>
    <col min="7963" max="7963" width="6" style="138" customWidth="1"/>
    <col min="7964" max="7974" width="6.625" style="138" customWidth="1"/>
    <col min="7975" max="7975" width="6.5" style="138" customWidth="1"/>
    <col min="7976" max="7976" width="5.25" style="138" customWidth="1"/>
    <col min="7977" max="7977" width="6.375" style="138" customWidth="1"/>
    <col min="7978" max="7978" width="10.125" style="138" customWidth="1"/>
    <col min="7979" max="7979" width="7.5" style="138" customWidth="1"/>
    <col min="7980" max="7980" width="6.125" style="138" customWidth="1"/>
    <col min="7981" max="7981" width="8.625" style="138" customWidth="1"/>
    <col min="7982" max="7982" width="5.75" style="138" customWidth="1"/>
    <col min="7983" max="7983" width="9.375" style="138" customWidth="1"/>
    <col min="7984" max="7984" width="6.125" style="138" customWidth="1"/>
    <col min="7985" max="7985" width="9.125" style="138" customWidth="1"/>
    <col min="7986" max="7986" width="5" style="138" customWidth="1"/>
    <col min="7987" max="7987" width="5.125" style="138" customWidth="1"/>
    <col min="7988" max="7988" width="3.5" style="138" customWidth="1"/>
    <col min="7989" max="7989" width="5.5" style="138" customWidth="1"/>
    <col min="7990" max="7991" width="9.625" style="138"/>
    <col min="7992" max="7992" width="5.875" style="138" customWidth="1"/>
    <col min="7993" max="8192" width="9.625" style="138"/>
    <col min="8193" max="8193" width="6.625" style="138" customWidth="1"/>
    <col min="8194" max="8194" width="7.875" style="138" customWidth="1"/>
    <col min="8195" max="8195" width="5.375" style="138" customWidth="1"/>
    <col min="8196" max="8196" width="5.75" style="138" customWidth="1"/>
    <col min="8197" max="8197" width="6.75" style="138" customWidth="1"/>
    <col min="8198" max="8198" width="7.5" style="138" customWidth="1"/>
    <col min="8199" max="8199" width="7.625" style="138" customWidth="1"/>
    <col min="8200" max="8200" width="7.875" style="138" customWidth="1"/>
    <col min="8201" max="8201" width="7.625" style="138" customWidth="1"/>
    <col min="8202" max="8202" width="8.125" style="138" customWidth="1"/>
    <col min="8203" max="8203" width="7.75" style="138" customWidth="1"/>
    <col min="8204" max="8205" width="8.125" style="138" customWidth="1"/>
    <col min="8206" max="8206" width="7.75" style="138" customWidth="1"/>
    <col min="8207" max="8209" width="8.25" style="138" bestFit="1" customWidth="1"/>
    <col min="8210" max="8210" width="6.75" style="138" customWidth="1"/>
    <col min="8211" max="8213" width="8.25" style="138" bestFit="1" customWidth="1"/>
    <col min="8214" max="8214" width="6.875" style="138" customWidth="1"/>
    <col min="8215" max="8215" width="5.625" style="138" customWidth="1"/>
    <col min="8216" max="8216" width="6.375" style="138" customWidth="1"/>
    <col min="8217" max="8217" width="5.75" style="138" customWidth="1"/>
    <col min="8218" max="8218" width="9.125" style="138" customWidth="1"/>
    <col min="8219" max="8219" width="6" style="138" customWidth="1"/>
    <col min="8220" max="8230" width="6.625" style="138" customWidth="1"/>
    <col min="8231" max="8231" width="6.5" style="138" customWidth="1"/>
    <col min="8232" max="8232" width="5.25" style="138" customWidth="1"/>
    <col min="8233" max="8233" width="6.375" style="138" customWidth="1"/>
    <col min="8234" max="8234" width="10.125" style="138" customWidth="1"/>
    <col min="8235" max="8235" width="7.5" style="138" customWidth="1"/>
    <col min="8236" max="8236" width="6.125" style="138" customWidth="1"/>
    <col min="8237" max="8237" width="8.625" style="138" customWidth="1"/>
    <col min="8238" max="8238" width="5.75" style="138" customWidth="1"/>
    <col min="8239" max="8239" width="9.375" style="138" customWidth="1"/>
    <col min="8240" max="8240" width="6.125" style="138" customWidth="1"/>
    <col min="8241" max="8241" width="9.125" style="138" customWidth="1"/>
    <col min="8242" max="8242" width="5" style="138" customWidth="1"/>
    <col min="8243" max="8243" width="5.125" style="138" customWidth="1"/>
    <col min="8244" max="8244" width="3.5" style="138" customWidth="1"/>
    <col min="8245" max="8245" width="5.5" style="138" customWidth="1"/>
    <col min="8246" max="8247" width="9.625" style="138"/>
    <col min="8248" max="8248" width="5.875" style="138" customWidth="1"/>
    <col min="8249" max="8448" width="9.625" style="138"/>
    <col min="8449" max="8449" width="6.625" style="138" customWidth="1"/>
    <col min="8450" max="8450" width="7.875" style="138" customWidth="1"/>
    <col min="8451" max="8451" width="5.375" style="138" customWidth="1"/>
    <col min="8452" max="8452" width="5.75" style="138" customWidth="1"/>
    <col min="8453" max="8453" width="6.75" style="138" customWidth="1"/>
    <col min="8454" max="8454" width="7.5" style="138" customWidth="1"/>
    <col min="8455" max="8455" width="7.625" style="138" customWidth="1"/>
    <col min="8456" max="8456" width="7.875" style="138" customWidth="1"/>
    <col min="8457" max="8457" width="7.625" style="138" customWidth="1"/>
    <col min="8458" max="8458" width="8.125" style="138" customWidth="1"/>
    <col min="8459" max="8459" width="7.75" style="138" customWidth="1"/>
    <col min="8460" max="8461" width="8.125" style="138" customWidth="1"/>
    <col min="8462" max="8462" width="7.75" style="138" customWidth="1"/>
    <col min="8463" max="8465" width="8.25" style="138" bestFit="1" customWidth="1"/>
    <col min="8466" max="8466" width="6.75" style="138" customWidth="1"/>
    <col min="8467" max="8469" width="8.25" style="138" bestFit="1" customWidth="1"/>
    <col min="8470" max="8470" width="6.875" style="138" customWidth="1"/>
    <col min="8471" max="8471" width="5.625" style="138" customWidth="1"/>
    <col min="8472" max="8472" width="6.375" style="138" customWidth="1"/>
    <col min="8473" max="8473" width="5.75" style="138" customWidth="1"/>
    <col min="8474" max="8474" width="9.125" style="138" customWidth="1"/>
    <col min="8475" max="8475" width="6" style="138" customWidth="1"/>
    <col min="8476" max="8486" width="6.625" style="138" customWidth="1"/>
    <col min="8487" max="8487" width="6.5" style="138" customWidth="1"/>
    <col min="8488" max="8488" width="5.25" style="138" customWidth="1"/>
    <col min="8489" max="8489" width="6.375" style="138" customWidth="1"/>
    <col min="8490" max="8490" width="10.125" style="138" customWidth="1"/>
    <col min="8491" max="8491" width="7.5" style="138" customWidth="1"/>
    <col min="8492" max="8492" width="6.125" style="138" customWidth="1"/>
    <col min="8493" max="8493" width="8.625" style="138" customWidth="1"/>
    <col min="8494" max="8494" width="5.75" style="138" customWidth="1"/>
    <col min="8495" max="8495" width="9.375" style="138" customWidth="1"/>
    <col min="8496" max="8496" width="6.125" style="138" customWidth="1"/>
    <col min="8497" max="8497" width="9.125" style="138" customWidth="1"/>
    <col min="8498" max="8498" width="5" style="138" customWidth="1"/>
    <col min="8499" max="8499" width="5.125" style="138" customWidth="1"/>
    <col min="8500" max="8500" width="3.5" style="138" customWidth="1"/>
    <col min="8501" max="8501" width="5.5" style="138" customWidth="1"/>
    <col min="8502" max="8503" width="9.625" style="138"/>
    <col min="8504" max="8504" width="5.875" style="138" customWidth="1"/>
    <col min="8505" max="8704" width="9.625" style="138"/>
    <col min="8705" max="8705" width="6.625" style="138" customWidth="1"/>
    <col min="8706" max="8706" width="7.875" style="138" customWidth="1"/>
    <col min="8707" max="8707" width="5.375" style="138" customWidth="1"/>
    <col min="8708" max="8708" width="5.75" style="138" customWidth="1"/>
    <col min="8709" max="8709" width="6.75" style="138" customWidth="1"/>
    <col min="8710" max="8710" width="7.5" style="138" customWidth="1"/>
    <col min="8711" max="8711" width="7.625" style="138" customWidth="1"/>
    <col min="8712" max="8712" width="7.875" style="138" customWidth="1"/>
    <col min="8713" max="8713" width="7.625" style="138" customWidth="1"/>
    <col min="8714" max="8714" width="8.125" style="138" customWidth="1"/>
    <col min="8715" max="8715" width="7.75" style="138" customWidth="1"/>
    <col min="8716" max="8717" width="8.125" style="138" customWidth="1"/>
    <col min="8718" max="8718" width="7.75" style="138" customWidth="1"/>
    <col min="8719" max="8721" width="8.25" style="138" bestFit="1" customWidth="1"/>
    <col min="8722" max="8722" width="6.75" style="138" customWidth="1"/>
    <col min="8723" max="8725" width="8.25" style="138" bestFit="1" customWidth="1"/>
    <col min="8726" max="8726" width="6.875" style="138" customWidth="1"/>
    <col min="8727" max="8727" width="5.625" style="138" customWidth="1"/>
    <col min="8728" max="8728" width="6.375" style="138" customWidth="1"/>
    <col min="8729" max="8729" width="5.75" style="138" customWidth="1"/>
    <col min="8730" max="8730" width="9.125" style="138" customWidth="1"/>
    <col min="8731" max="8731" width="6" style="138" customWidth="1"/>
    <col min="8732" max="8742" width="6.625" style="138" customWidth="1"/>
    <col min="8743" max="8743" width="6.5" style="138" customWidth="1"/>
    <col min="8744" max="8744" width="5.25" style="138" customWidth="1"/>
    <col min="8745" max="8745" width="6.375" style="138" customWidth="1"/>
    <col min="8746" max="8746" width="10.125" style="138" customWidth="1"/>
    <col min="8747" max="8747" width="7.5" style="138" customWidth="1"/>
    <col min="8748" max="8748" width="6.125" style="138" customWidth="1"/>
    <col min="8749" max="8749" width="8.625" style="138" customWidth="1"/>
    <col min="8750" max="8750" width="5.75" style="138" customWidth="1"/>
    <col min="8751" max="8751" width="9.375" style="138" customWidth="1"/>
    <col min="8752" max="8752" width="6.125" style="138" customWidth="1"/>
    <col min="8753" max="8753" width="9.125" style="138" customWidth="1"/>
    <col min="8754" max="8754" width="5" style="138" customWidth="1"/>
    <col min="8755" max="8755" width="5.125" style="138" customWidth="1"/>
    <col min="8756" max="8756" width="3.5" style="138" customWidth="1"/>
    <col min="8757" max="8757" width="5.5" style="138" customWidth="1"/>
    <col min="8758" max="8759" width="9.625" style="138"/>
    <col min="8760" max="8760" width="5.875" style="138" customWidth="1"/>
    <col min="8761" max="8960" width="9.625" style="138"/>
    <col min="8961" max="8961" width="6.625" style="138" customWidth="1"/>
    <col min="8962" max="8962" width="7.875" style="138" customWidth="1"/>
    <col min="8963" max="8963" width="5.375" style="138" customWidth="1"/>
    <col min="8964" max="8964" width="5.75" style="138" customWidth="1"/>
    <col min="8965" max="8965" width="6.75" style="138" customWidth="1"/>
    <col min="8966" max="8966" width="7.5" style="138" customWidth="1"/>
    <col min="8967" max="8967" width="7.625" style="138" customWidth="1"/>
    <col min="8968" max="8968" width="7.875" style="138" customWidth="1"/>
    <col min="8969" max="8969" width="7.625" style="138" customWidth="1"/>
    <col min="8970" max="8970" width="8.125" style="138" customWidth="1"/>
    <col min="8971" max="8971" width="7.75" style="138" customWidth="1"/>
    <col min="8972" max="8973" width="8.125" style="138" customWidth="1"/>
    <col min="8974" max="8974" width="7.75" style="138" customWidth="1"/>
    <col min="8975" max="8977" width="8.25" style="138" bestFit="1" customWidth="1"/>
    <col min="8978" max="8978" width="6.75" style="138" customWidth="1"/>
    <col min="8979" max="8981" width="8.25" style="138" bestFit="1" customWidth="1"/>
    <col min="8982" max="8982" width="6.875" style="138" customWidth="1"/>
    <col min="8983" max="8983" width="5.625" style="138" customWidth="1"/>
    <col min="8984" max="8984" width="6.375" style="138" customWidth="1"/>
    <col min="8985" max="8985" width="5.75" style="138" customWidth="1"/>
    <col min="8986" max="8986" width="9.125" style="138" customWidth="1"/>
    <col min="8987" max="8987" width="6" style="138" customWidth="1"/>
    <col min="8988" max="8998" width="6.625" style="138" customWidth="1"/>
    <col min="8999" max="8999" width="6.5" style="138" customWidth="1"/>
    <col min="9000" max="9000" width="5.25" style="138" customWidth="1"/>
    <col min="9001" max="9001" width="6.375" style="138" customWidth="1"/>
    <col min="9002" max="9002" width="10.125" style="138" customWidth="1"/>
    <col min="9003" max="9003" width="7.5" style="138" customWidth="1"/>
    <col min="9004" max="9004" width="6.125" style="138" customWidth="1"/>
    <col min="9005" max="9005" width="8.625" style="138" customWidth="1"/>
    <col min="9006" max="9006" width="5.75" style="138" customWidth="1"/>
    <col min="9007" max="9007" width="9.375" style="138" customWidth="1"/>
    <col min="9008" max="9008" width="6.125" style="138" customWidth="1"/>
    <col min="9009" max="9009" width="9.125" style="138" customWidth="1"/>
    <col min="9010" max="9010" width="5" style="138" customWidth="1"/>
    <col min="9011" max="9011" width="5.125" style="138" customWidth="1"/>
    <col min="9012" max="9012" width="3.5" style="138" customWidth="1"/>
    <col min="9013" max="9013" width="5.5" style="138" customWidth="1"/>
    <col min="9014" max="9015" width="9.625" style="138"/>
    <col min="9016" max="9016" width="5.875" style="138" customWidth="1"/>
    <col min="9017" max="9216" width="9.625" style="138"/>
    <col min="9217" max="9217" width="6.625" style="138" customWidth="1"/>
    <col min="9218" max="9218" width="7.875" style="138" customWidth="1"/>
    <col min="9219" max="9219" width="5.375" style="138" customWidth="1"/>
    <col min="9220" max="9220" width="5.75" style="138" customWidth="1"/>
    <col min="9221" max="9221" width="6.75" style="138" customWidth="1"/>
    <col min="9222" max="9222" width="7.5" style="138" customWidth="1"/>
    <col min="9223" max="9223" width="7.625" style="138" customWidth="1"/>
    <col min="9224" max="9224" width="7.875" style="138" customWidth="1"/>
    <col min="9225" max="9225" width="7.625" style="138" customWidth="1"/>
    <col min="9226" max="9226" width="8.125" style="138" customWidth="1"/>
    <col min="9227" max="9227" width="7.75" style="138" customWidth="1"/>
    <col min="9228" max="9229" width="8.125" style="138" customWidth="1"/>
    <col min="9230" max="9230" width="7.75" style="138" customWidth="1"/>
    <col min="9231" max="9233" width="8.25" style="138" bestFit="1" customWidth="1"/>
    <col min="9234" max="9234" width="6.75" style="138" customWidth="1"/>
    <col min="9235" max="9237" width="8.25" style="138" bestFit="1" customWidth="1"/>
    <col min="9238" max="9238" width="6.875" style="138" customWidth="1"/>
    <col min="9239" max="9239" width="5.625" style="138" customWidth="1"/>
    <col min="9240" max="9240" width="6.375" style="138" customWidth="1"/>
    <col min="9241" max="9241" width="5.75" style="138" customWidth="1"/>
    <col min="9242" max="9242" width="9.125" style="138" customWidth="1"/>
    <col min="9243" max="9243" width="6" style="138" customWidth="1"/>
    <col min="9244" max="9254" width="6.625" style="138" customWidth="1"/>
    <col min="9255" max="9255" width="6.5" style="138" customWidth="1"/>
    <col min="9256" max="9256" width="5.25" style="138" customWidth="1"/>
    <col min="9257" max="9257" width="6.375" style="138" customWidth="1"/>
    <col min="9258" max="9258" width="10.125" style="138" customWidth="1"/>
    <col min="9259" max="9259" width="7.5" style="138" customWidth="1"/>
    <col min="9260" max="9260" width="6.125" style="138" customWidth="1"/>
    <col min="9261" max="9261" width="8.625" style="138" customWidth="1"/>
    <col min="9262" max="9262" width="5.75" style="138" customWidth="1"/>
    <col min="9263" max="9263" width="9.375" style="138" customWidth="1"/>
    <col min="9264" max="9264" width="6.125" style="138" customWidth="1"/>
    <col min="9265" max="9265" width="9.125" style="138" customWidth="1"/>
    <col min="9266" max="9266" width="5" style="138" customWidth="1"/>
    <col min="9267" max="9267" width="5.125" style="138" customWidth="1"/>
    <col min="9268" max="9268" width="3.5" style="138" customWidth="1"/>
    <col min="9269" max="9269" width="5.5" style="138" customWidth="1"/>
    <col min="9270" max="9271" width="9.625" style="138"/>
    <col min="9272" max="9272" width="5.875" style="138" customWidth="1"/>
    <col min="9273" max="9472" width="9.625" style="138"/>
    <col min="9473" max="9473" width="6.625" style="138" customWidth="1"/>
    <col min="9474" max="9474" width="7.875" style="138" customWidth="1"/>
    <col min="9475" max="9475" width="5.375" style="138" customWidth="1"/>
    <col min="9476" max="9476" width="5.75" style="138" customWidth="1"/>
    <col min="9477" max="9477" width="6.75" style="138" customWidth="1"/>
    <col min="9478" max="9478" width="7.5" style="138" customWidth="1"/>
    <col min="9479" max="9479" width="7.625" style="138" customWidth="1"/>
    <col min="9480" max="9480" width="7.875" style="138" customWidth="1"/>
    <col min="9481" max="9481" width="7.625" style="138" customWidth="1"/>
    <col min="9482" max="9482" width="8.125" style="138" customWidth="1"/>
    <col min="9483" max="9483" width="7.75" style="138" customWidth="1"/>
    <col min="9484" max="9485" width="8.125" style="138" customWidth="1"/>
    <col min="9486" max="9486" width="7.75" style="138" customWidth="1"/>
    <col min="9487" max="9489" width="8.25" style="138" bestFit="1" customWidth="1"/>
    <col min="9490" max="9490" width="6.75" style="138" customWidth="1"/>
    <col min="9491" max="9493" width="8.25" style="138" bestFit="1" customWidth="1"/>
    <col min="9494" max="9494" width="6.875" style="138" customWidth="1"/>
    <col min="9495" max="9495" width="5.625" style="138" customWidth="1"/>
    <col min="9496" max="9496" width="6.375" style="138" customWidth="1"/>
    <col min="9497" max="9497" width="5.75" style="138" customWidth="1"/>
    <col min="9498" max="9498" width="9.125" style="138" customWidth="1"/>
    <col min="9499" max="9499" width="6" style="138" customWidth="1"/>
    <col min="9500" max="9510" width="6.625" style="138" customWidth="1"/>
    <col min="9511" max="9511" width="6.5" style="138" customWidth="1"/>
    <col min="9512" max="9512" width="5.25" style="138" customWidth="1"/>
    <col min="9513" max="9513" width="6.375" style="138" customWidth="1"/>
    <col min="9514" max="9514" width="10.125" style="138" customWidth="1"/>
    <col min="9515" max="9515" width="7.5" style="138" customWidth="1"/>
    <col min="9516" max="9516" width="6.125" style="138" customWidth="1"/>
    <col min="9517" max="9517" width="8.625" style="138" customWidth="1"/>
    <col min="9518" max="9518" width="5.75" style="138" customWidth="1"/>
    <col min="9519" max="9519" width="9.375" style="138" customWidth="1"/>
    <col min="9520" max="9520" width="6.125" style="138" customWidth="1"/>
    <col min="9521" max="9521" width="9.125" style="138" customWidth="1"/>
    <col min="9522" max="9522" width="5" style="138" customWidth="1"/>
    <col min="9523" max="9523" width="5.125" style="138" customWidth="1"/>
    <col min="9524" max="9524" width="3.5" style="138" customWidth="1"/>
    <col min="9525" max="9525" width="5.5" style="138" customWidth="1"/>
    <col min="9526" max="9527" width="9.625" style="138"/>
    <col min="9528" max="9528" width="5.875" style="138" customWidth="1"/>
    <col min="9529" max="9728" width="9.625" style="138"/>
    <col min="9729" max="9729" width="6.625" style="138" customWidth="1"/>
    <col min="9730" max="9730" width="7.875" style="138" customWidth="1"/>
    <col min="9731" max="9731" width="5.375" style="138" customWidth="1"/>
    <col min="9732" max="9732" width="5.75" style="138" customWidth="1"/>
    <col min="9733" max="9733" width="6.75" style="138" customWidth="1"/>
    <col min="9734" max="9734" width="7.5" style="138" customWidth="1"/>
    <col min="9735" max="9735" width="7.625" style="138" customWidth="1"/>
    <col min="9736" max="9736" width="7.875" style="138" customWidth="1"/>
    <col min="9737" max="9737" width="7.625" style="138" customWidth="1"/>
    <col min="9738" max="9738" width="8.125" style="138" customWidth="1"/>
    <col min="9739" max="9739" width="7.75" style="138" customWidth="1"/>
    <col min="9740" max="9741" width="8.125" style="138" customWidth="1"/>
    <col min="9742" max="9742" width="7.75" style="138" customWidth="1"/>
    <col min="9743" max="9745" width="8.25" style="138" bestFit="1" customWidth="1"/>
    <col min="9746" max="9746" width="6.75" style="138" customWidth="1"/>
    <col min="9747" max="9749" width="8.25" style="138" bestFit="1" customWidth="1"/>
    <col min="9750" max="9750" width="6.875" style="138" customWidth="1"/>
    <col min="9751" max="9751" width="5.625" style="138" customWidth="1"/>
    <col min="9752" max="9752" width="6.375" style="138" customWidth="1"/>
    <col min="9753" max="9753" width="5.75" style="138" customWidth="1"/>
    <col min="9754" max="9754" width="9.125" style="138" customWidth="1"/>
    <col min="9755" max="9755" width="6" style="138" customWidth="1"/>
    <col min="9756" max="9766" width="6.625" style="138" customWidth="1"/>
    <col min="9767" max="9767" width="6.5" style="138" customWidth="1"/>
    <col min="9768" max="9768" width="5.25" style="138" customWidth="1"/>
    <col min="9769" max="9769" width="6.375" style="138" customWidth="1"/>
    <col min="9770" max="9770" width="10.125" style="138" customWidth="1"/>
    <col min="9771" max="9771" width="7.5" style="138" customWidth="1"/>
    <col min="9772" max="9772" width="6.125" style="138" customWidth="1"/>
    <col min="9773" max="9773" width="8.625" style="138" customWidth="1"/>
    <col min="9774" max="9774" width="5.75" style="138" customWidth="1"/>
    <col min="9775" max="9775" width="9.375" style="138" customWidth="1"/>
    <col min="9776" max="9776" width="6.125" style="138" customWidth="1"/>
    <col min="9777" max="9777" width="9.125" style="138" customWidth="1"/>
    <col min="9778" max="9778" width="5" style="138" customWidth="1"/>
    <col min="9779" max="9779" width="5.125" style="138" customWidth="1"/>
    <col min="9780" max="9780" width="3.5" style="138" customWidth="1"/>
    <col min="9781" max="9781" width="5.5" style="138" customWidth="1"/>
    <col min="9782" max="9783" width="9.625" style="138"/>
    <col min="9784" max="9784" width="5.875" style="138" customWidth="1"/>
    <col min="9785" max="9984" width="9.625" style="138"/>
    <col min="9985" max="9985" width="6.625" style="138" customWidth="1"/>
    <col min="9986" max="9986" width="7.875" style="138" customWidth="1"/>
    <col min="9987" max="9987" width="5.375" style="138" customWidth="1"/>
    <col min="9988" max="9988" width="5.75" style="138" customWidth="1"/>
    <col min="9989" max="9989" width="6.75" style="138" customWidth="1"/>
    <col min="9990" max="9990" width="7.5" style="138" customWidth="1"/>
    <col min="9991" max="9991" width="7.625" style="138" customWidth="1"/>
    <col min="9992" max="9992" width="7.875" style="138" customWidth="1"/>
    <col min="9993" max="9993" width="7.625" style="138" customWidth="1"/>
    <col min="9994" max="9994" width="8.125" style="138" customWidth="1"/>
    <col min="9995" max="9995" width="7.75" style="138" customWidth="1"/>
    <col min="9996" max="9997" width="8.125" style="138" customWidth="1"/>
    <col min="9998" max="9998" width="7.75" style="138" customWidth="1"/>
    <col min="9999" max="10001" width="8.25" style="138" bestFit="1" customWidth="1"/>
    <col min="10002" max="10002" width="6.75" style="138" customWidth="1"/>
    <col min="10003" max="10005" width="8.25" style="138" bestFit="1" customWidth="1"/>
    <col min="10006" max="10006" width="6.875" style="138" customWidth="1"/>
    <col min="10007" max="10007" width="5.625" style="138" customWidth="1"/>
    <col min="10008" max="10008" width="6.375" style="138" customWidth="1"/>
    <col min="10009" max="10009" width="5.75" style="138" customWidth="1"/>
    <col min="10010" max="10010" width="9.125" style="138" customWidth="1"/>
    <col min="10011" max="10011" width="6" style="138" customWidth="1"/>
    <col min="10012" max="10022" width="6.625" style="138" customWidth="1"/>
    <col min="10023" max="10023" width="6.5" style="138" customWidth="1"/>
    <col min="10024" max="10024" width="5.25" style="138" customWidth="1"/>
    <col min="10025" max="10025" width="6.375" style="138" customWidth="1"/>
    <col min="10026" max="10026" width="10.125" style="138" customWidth="1"/>
    <col min="10027" max="10027" width="7.5" style="138" customWidth="1"/>
    <col min="10028" max="10028" width="6.125" style="138" customWidth="1"/>
    <col min="10029" max="10029" width="8.625" style="138" customWidth="1"/>
    <col min="10030" max="10030" width="5.75" style="138" customWidth="1"/>
    <col min="10031" max="10031" width="9.375" style="138" customWidth="1"/>
    <col min="10032" max="10032" width="6.125" style="138" customWidth="1"/>
    <col min="10033" max="10033" width="9.125" style="138" customWidth="1"/>
    <col min="10034" max="10034" width="5" style="138" customWidth="1"/>
    <col min="10035" max="10035" width="5.125" style="138" customWidth="1"/>
    <col min="10036" max="10036" width="3.5" style="138" customWidth="1"/>
    <col min="10037" max="10037" width="5.5" style="138" customWidth="1"/>
    <col min="10038" max="10039" width="9.625" style="138"/>
    <col min="10040" max="10040" width="5.875" style="138" customWidth="1"/>
    <col min="10041" max="10240" width="9.625" style="138"/>
    <col min="10241" max="10241" width="6.625" style="138" customWidth="1"/>
    <col min="10242" max="10242" width="7.875" style="138" customWidth="1"/>
    <col min="10243" max="10243" width="5.375" style="138" customWidth="1"/>
    <col min="10244" max="10244" width="5.75" style="138" customWidth="1"/>
    <col min="10245" max="10245" width="6.75" style="138" customWidth="1"/>
    <col min="10246" max="10246" width="7.5" style="138" customWidth="1"/>
    <col min="10247" max="10247" width="7.625" style="138" customWidth="1"/>
    <col min="10248" max="10248" width="7.875" style="138" customWidth="1"/>
    <col min="10249" max="10249" width="7.625" style="138" customWidth="1"/>
    <col min="10250" max="10250" width="8.125" style="138" customWidth="1"/>
    <col min="10251" max="10251" width="7.75" style="138" customWidth="1"/>
    <col min="10252" max="10253" width="8.125" style="138" customWidth="1"/>
    <col min="10254" max="10254" width="7.75" style="138" customWidth="1"/>
    <col min="10255" max="10257" width="8.25" style="138" bestFit="1" customWidth="1"/>
    <col min="10258" max="10258" width="6.75" style="138" customWidth="1"/>
    <col min="10259" max="10261" width="8.25" style="138" bestFit="1" customWidth="1"/>
    <col min="10262" max="10262" width="6.875" style="138" customWidth="1"/>
    <col min="10263" max="10263" width="5.625" style="138" customWidth="1"/>
    <col min="10264" max="10264" width="6.375" style="138" customWidth="1"/>
    <col min="10265" max="10265" width="5.75" style="138" customWidth="1"/>
    <col min="10266" max="10266" width="9.125" style="138" customWidth="1"/>
    <col min="10267" max="10267" width="6" style="138" customWidth="1"/>
    <col min="10268" max="10278" width="6.625" style="138" customWidth="1"/>
    <col min="10279" max="10279" width="6.5" style="138" customWidth="1"/>
    <col min="10280" max="10280" width="5.25" style="138" customWidth="1"/>
    <col min="10281" max="10281" width="6.375" style="138" customWidth="1"/>
    <col min="10282" max="10282" width="10.125" style="138" customWidth="1"/>
    <col min="10283" max="10283" width="7.5" style="138" customWidth="1"/>
    <col min="10284" max="10284" width="6.125" style="138" customWidth="1"/>
    <col min="10285" max="10285" width="8.625" style="138" customWidth="1"/>
    <col min="10286" max="10286" width="5.75" style="138" customWidth="1"/>
    <col min="10287" max="10287" width="9.375" style="138" customWidth="1"/>
    <col min="10288" max="10288" width="6.125" style="138" customWidth="1"/>
    <col min="10289" max="10289" width="9.125" style="138" customWidth="1"/>
    <col min="10290" max="10290" width="5" style="138" customWidth="1"/>
    <col min="10291" max="10291" width="5.125" style="138" customWidth="1"/>
    <col min="10292" max="10292" width="3.5" style="138" customWidth="1"/>
    <col min="10293" max="10293" width="5.5" style="138" customWidth="1"/>
    <col min="10294" max="10295" width="9.625" style="138"/>
    <col min="10296" max="10296" width="5.875" style="138" customWidth="1"/>
    <col min="10297" max="10496" width="9.625" style="138"/>
    <col min="10497" max="10497" width="6.625" style="138" customWidth="1"/>
    <col min="10498" max="10498" width="7.875" style="138" customWidth="1"/>
    <col min="10499" max="10499" width="5.375" style="138" customWidth="1"/>
    <col min="10500" max="10500" width="5.75" style="138" customWidth="1"/>
    <col min="10501" max="10501" width="6.75" style="138" customWidth="1"/>
    <col min="10502" max="10502" width="7.5" style="138" customWidth="1"/>
    <col min="10503" max="10503" width="7.625" style="138" customWidth="1"/>
    <col min="10504" max="10504" width="7.875" style="138" customWidth="1"/>
    <col min="10505" max="10505" width="7.625" style="138" customWidth="1"/>
    <col min="10506" max="10506" width="8.125" style="138" customWidth="1"/>
    <col min="10507" max="10507" width="7.75" style="138" customWidth="1"/>
    <col min="10508" max="10509" width="8.125" style="138" customWidth="1"/>
    <col min="10510" max="10510" width="7.75" style="138" customWidth="1"/>
    <col min="10511" max="10513" width="8.25" style="138" bestFit="1" customWidth="1"/>
    <col min="10514" max="10514" width="6.75" style="138" customWidth="1"/>
    <col min="10515" max="10517" width="8.25" style="138" bestFit="1" customWidth="1"/>
    <col min="10518" max="10518" width="6.875" style="138" customWidth="1"/>
    <col min="10519" max="10519" width="5.625" style="138" customWidth="1"/>
    <col min="10520" max="10520" width="6.375" style="138" customWidth="1"/>
    <col min="10521" max="10521" width="5.75" style="138" customWidth="1"/>
    <col min="10522" max="10522" width="9.125" style="138" customWidth="1"/>
    <col min="10523" max="10523" width="6" style="138" customWidth="1"/>
    <col min="10524" max="10534" width="6.625" style="138" customWidth="1"/>
    <col min="10535" max="10535" width="6.5" style="138" customWidth="1"/>
    <col min="10536" max="10536" width="5.25" style="138" customWidth="1"/>
    <col min="10537" max="10537" width="6.375" style="138" customWidth="1"/>
    <col min="10538" max="10538" width="10.125" style="138" customWidth="1"/>
    <col min="10539" max="10539" width="7.5" style="138" customWidth="1"/>
    <col min="10540" max="10540" width="6.125" style="138" customWidth="1"/>
    <col min="10541" max="10541" width="8.625" style="138" customWidth="1"/>
    <col min="10542" max="10542" width="5.75" style="138" customWidth="1"/>
    <col min="10543" max="10543" width="9.375" style="138" customWidth="1"/>
    <col min="10544" max="10544" width="6.125" style="138" customWidth="1"/>
    <col min="10545" max="10545" width="9.125" style="138" customWidth="1"/>
    <col min="10546" max="10546" width="5" style="138" customWidth="1"/>
    <col min="10547" max="10547" width="5.125" style="138" customWidth="1"/>
    <col min="10548" max="10548" width="3.5" style="138" customWidth="1"/>
    <col min="10549" max="10549" width="5.5" style="138" customWidth="1"/>
    <col min="10550" max="10551" width="9.625" style="138"/>
    <col min="10552" max="10552" width="5.875" style="138" customWidth="1"/>
    <col min="10553" max="10752" width="9.625" style="138"/>
    <col min="10753" max="10753" width="6.625" style="138" customWidth="1"/>
    <col min="10754" max="10754" width="7.875" style="138" customWidth="1"/>
    <col min="10755" max="10755" width="5.375" style="138" customWidth="1"/>
    <col min="10756" max="10756" width="5.75" style="138" customWidth="1"/>
    <col min="10757" max="10757" width="6.75" style="138" customWidth="1"/>
    <col min="10758" max="10758" width="7.5" style="138" customWidth="1"/>
    <col min="10759" max="10759" width="7.625" style="138" customWidth="1"/>
    <col min="10760" max="10760" width="7.875" style="138" customWidth="1"/>
    <col min="10761" max="10761" width="7.625" style="138" customWidth="1"/>
    <col min="10762" max="10762" width="8.125" style="138" customWidth="1"/>
    <col min="10763" max="10763" width="7.75" style="138" customWidth="1"/>
    <col min="10764" max="10765" width="8.125" style="138" customWidth="1"/>
    <col min="10766" max="10766" width="7.75" style="138" customWidth="1"/>
    <col min="10767" max="10769" width="8.25" style="138" bestFit="1" customWidth="1"/>
    <col min="10770" max="10770" width="6.75" style="138" customWidth="1"/>
    <col min="10771" max="10773" width="8.25" style="138" bestFit="1" customWidth="1"/>
    <col min="10774" max="10774" width="6.875" style="138" customWidth="1"/>
    <col min="10775" max="10775" width="5.625" style="138" customWidth="1"/>
    <col min="10776" max="10776" width="6.375" style="138" customWidth="1"/>
    <col min="10777" max="10777" width="5.75" style="138" customWidth="1"/>
    <col min="10778" max="10778" width="9.125" style="138" customWidth="1"/>
    <col min="10779" max="10779" width="6" style="138" customWidth="1"/>
    <col min="10780" max="10790" width="6.625" style="138" customWidth="1"/>
    <col min="10791" max="10791" width="6.5" style="138" customWidth="1"/>
    <col min="10792" max="10792" width="5.25" style="138" customWidth="1"/>
    <col min="10793" max="10793" width="6.375" style="138" customWidth="1"/>
    <col min="10794" max="10794" width="10.125" style="138" customWidth="1"/>
    <col min="10795" max="10795" width="7.5" style="138" customWidth="1"/>
    <col min="10796" max="10796" width="6.125" style="138" customWidth="1"/>
    <col min="10797" max="10797" width="8.625" style="138" customWidth="1"/>
    <col min="10798" max="10798" width="5.75" style="138" customWidth="1"/>
    <col min="10799" max="10799" width="9.375" style="138" customWidth="1"/>
    <col min="10800" max="10800" width="6.125" style="138" customWidth="1"/>
    <col min="10801" max="10801" width="9.125" style="138" customWidth="1"/>
    <col min="10802" max="10802" width="5" style="138" customWidth="1"/>
    <col min="10803" max="10803" width="5.125" style="138" customWidth="1"/>
    <col min="10804" max="10804" width="3.5" style="138" customWidth="1"/>
    <col min="10805" max="10805" width="5.5" style="138" customWidth="1"/>
    <col min="10806" max="10807" width="9.625" style="138"/>
    <col min="10808" max="10808" width="5.875" style="138" customWidth="1"/>
    <col min="10809" max="11008" width="9.625" style="138"/>
    <col min="11009" max="11009" width="6.625" style="138" customWidth="1"/>
    <col min="11010" max="11010" width="7.875" style="138" customWidth="1"/>
    <col min="11011" max="11011" width="5.375" style="138" customWidth="1"/>
    <col min="11012" max="11012" width="5.75" style="138" customWidth="1"/>
    <col min="11013" max="11013" width="6.75" style="138" customWidth="1"/>
    <col min="11014" max="11014" width="7.5" style="138" customWidth="1"/>
    <col min="11015" max="11015" width="7.625" style="138" customWidth="1"/>
    <col min="11016" max="11016" width="7.875" style="138" customWidth="1"/>
    <col min="11017" max="11017" width="7.625" style="138" customWidth="1"/>
    <col min="11018" max="11018" width="8.125" style="138" customWidth="1"/>
    <col min="11019" max="11019" width="7.75" style="138" customWidth="1"/>
    <col min="11020" max="11021" width="8.125" style="138" customWidth="1"/>
    <col min="11022" max="11022" width="7.75" style="138" customWidth="1"/>
    <col min="11023" max="11025" width="8.25" style="138" bestFit="1" customWidth="1"/>
    <col min="11026" max="11026" width="6.75" style="138" customWidth="1"/>
    <col min="11027" max="11029" width="8.25" style="138" bestFit="1" customWidth="1"/>
    <col min="11030" max="11030" width="6.875" style="138" customWidth="1"/>
    <col min="11031" max="11031" width="5.625" style="138" customWidth="1"/>
    <col min="11032" max="11032" width="6.375" style="138" customWidth="1"/>
    <col min="11033" max="11033" width="5.75" style="138" customWidth="1"/>
    <col min="11034" max="11034" width="9.125" style="138" customWidth="1"/>
    <col min="11035" max="11035" width="6" style="138" customWidth="1"/>
    <col min="11036" max="11046" width="6.625" style="138" customWidth="1"/>
    <col min="11047" max="11047" width="6.5" style="138" customWidth="1"/>
    <col min="11048" max="11048" width="5.25" style="138" customWidth="1"/>
    <col min="11049" max="11049" width="6.375" style="138" customWidth="1"/>
    <col min="11050" max="11050" width="10.125" style="138" customWidth="1"/>
    <col min="11051" max="11051" width="7.5" style="138" customWidth="1"/>
    <col min="11052" max="11052" width="6.125" style="138" customWidth="1"/>
    <col min="11053" max="11053" width="8.625" style="138" customWidth="1"/>
    <col min="11054" max="11054" width="5.75" style="138" customWidth="1"/>
    <col min="11055" max="11055" width="9.375" style="138" customWidth="1"/>
    <col min="11056" max="11056" width="6.125" style="138" customWidth="1"/>
    <col min="11057" max="11057" width="9.125" style="138" customWidth="1"/>
    <col min="11058" max="11058" width="5" style="138" customWidth="1"/>
    <col min="11059" max="11059" width="5.125" style="138" customWidth="1"/>
    <col min="11060" max="11060" width="3.5" style="138" customWidth="1"/>
    <col min="11061" max="11061" width="5.5" style="138" customWidth="1"/>
    <col min="11062" max="11063" width="9.625" style="138"/>
    <col min="11064" max="11064" width="5.875" style="138" customWidth="1"/>
    <col min="11065" max="11264" width="9.625" style="138"/>
    <col min="11265" max="11265" width="6.625" style="138" customWidth="1"/>
    <col min="11266" max="11266" width="7.875" style="138" customWidth="1"/>
    <col min="11267" max="11267" width="5.375" style="138" customWidth="1"/>
    <col min="11268" max="11268" width="5.75" style="138" customWidth="1"/>
    <col min="11269" max="11269" width="6.75" style="138" customWidth="1"/>
    <col min="11270" max="11270" width="7.5" style="138" customWidth="1"/>
    <col min="11271" max="11271" width="7.625" style="138" customWidth="1"/>
    <col min="11272" max="11272" width="7.875" style="138" customWidth="1"/>
    <col min="11273" max="11273" width="7.625" style="138" customWidth="1"/>
    <col min="11274" max="11274" width="8.125" style="138" customWidth="1"/>
    <col min="11275" max="11275" width="7.75" style="138" customWidth="1"/>
    <col min="11276" max="11277" width="8.125" style="138" customWidth="1"/>
    <col min="11278" max="11278" width="7.75" style="138" customWidth="1"/>
    <col min="11279" max="11281" width="8.25" style="138" bestFit="1" customWidth="1"/>
    <col min="11282" max="11282" width="6.75" style="138" customWidth="1"/>
    <col min="11283" max="11285" width="8.25" style="138" bestFit="1" customWidth="1"/>
    <col min="11286" max="11286" width="6.875" style="138" customWidth="1"/>
    <col min="11287" max="11287" width="5.625" style="138" customWidth="1"/>
    <col min="11288" max="11288" width="6.375" style="138" customWidth="1"/>
    <col min="11289" max="11289" width="5.75" style="138" customWidth="1"/>
    <col min="11290" max="11290" width="9.125" style="138" customWidth="1"/>
    <col min="11291" max="11291" width="6" style="138" customWidth="1"/>
    <col min="11292" max="11302" width="6.625" style="138" customWidth="1"/>
    <col min="11303" max="11303" width="6.5" style="138" customWidth="1"/>
    <col min="11304" max="11304" width="5.25" style="138" customWidth="1"/>
    <col min="11305" max="11305" width="6.375" style="138" customWidth="1"/>
    <col min="11306" max="11306" width="10.125" style="138" customWidth="1"/>
    <col min="11307" max="11307" width="7.5" style="138" customWidth="1"/>
    <col min="11308" max="11308" width="6.125" style="138" customWidth="1"/>
    <col min="11309" max="11309" width="8.625" style="138" customWidth="1"/>
    <col min="11310" max="11310" width="5.75" style="138" customWidth="1"/>
    <col min="11311" max="11311" width="9.375" style="138" customWidth="1"/>
    <col min="11312" max="11312" width="6.125" style="138" customWidth="1"/>
    <col min="11313" max="11313" width="9.125" style="138" customWidth="1"/>
    <col min="11314" max="11314" width="5" style="138" customWidth="1"/>
    <col min="11315" max="11315" width="5.125" style="138" customWidth="1"/>
    <col min="11316" max="11316" width="3.5" style="138" customWidth="1"/>
    <col min="11317" max="11317" width="5.5" style="138" customWidth="1"/>
    <col min="11318" max="11319" width="9.625" style="138"/>
    <col min="11320" max="11320" width="5.875" style="138" customWidth="1"/>
    <col min="11321" max="11520" width="9.625" style="138"/>
    <col min="11521" max="11521" width="6.625" style="138" customWidth="1"/>
    <col min="11522" max="11522" width="7.875" style="138" customWidth="1"/>
    <col min="11523" max="11523" width="5.375" style="138" customWidth="1"/>
    <col min="11524" max="11524" width="5.75" style="138" customWidth="1"/>
    <col min="11525" max="11525" width="6.75" style="138" customWidth="1"/>
    <col min="11526" max="11526" width="7.5" style="138" customWidth="1"/>
    <col min="11527" max="11527" width="7.625" style="138" customWidth="1"/>
    <col min="11528" max="11528" width="7.875" style="138" customWidth="1"/>
    <col min="11529" max="11529" width="7.625" style="138" customWidth="1"/>
    <col min="11530" max="11530" width="8.125" style="138" customWidth="1"/>
    <col min="11531" max="11531" width="7.75" style="138" customWidth="1"/>
    <col min="11532" max="11533" width="8.125" style="138" customWidth="1"/>
    <col min="11534" max="11534" width="7.75" style="138" customWidth="1"/>
    <col min="11535" max="11537" width="8.25" style="138" bestFit="1" customWidth="1"/>
    <col min="11538" max="11538" width="6.75" style="138" customWidth="1"/>
    <col min="11539" max="11541" width="8.25" style="138" bestFit="1" customWidth="1"/>
    <col min="11542" max="11542" width="6.875" style="138" customWidth="1"/>
    <col min="11543" max="11543" width="5.625" style="138" customWidth="1"/>
    <col min="11544" max="11544" width="6.375" style="138" customWidth="1"/>
    <col min="11545" max="11545" width="5.75" style="138" customWidth="1"/>
    <col min="11546" max="11546" width="9.125" style="138" customWidth="1"/>
    <col min="11547" max="11547" width="6" style="138" customWidth="1"/>
    <col min="11548" max="11558" width="6.625" style="138" customWidth="1"/>
    <col min="11559" max="11559" width="6.5" style="138" customWidth="1"/>
    <col min="11560" max="11560" width="5.25" style="138" customWidth="1"/>
    <col min="11561" max="11561" width="6.375" style="138" customWidth="1"/>
    <col min="11562" max="11562" width="10.125" style="138" customWidth="1"/>
    <col min="11563" max="11563" width="7.5" style="138" customWidth="1"/>
    <col min="11564" max="11564" width="6.125" style="138" customWidth="1"/>
    <col min="11565" max="11565" width="8.625" style="138" customWidth="1"/>
    <col min="11566" max="11566" width="5.75" style="138" customWidth="1"/>
    <col min="11567" max="11567" width="9.375" style="138" customWidth="1"/>
    <col min="11568" max="11568" width="6.125" style="138" customWidth="1"/>
    <col min="11569" max="11569" width="9.125" style="138" customWidth="1"/>
    <col min="11570" max="11570" width="5" style="138" customWidth="1"/>
    <col min="11571" max="11571" width="5.125" style="138" customWidth="1"/>
    <col min="11572" max="11572" width="3.5" style="138" customWidth="1"/>
    <col min="11573" max="11573" width="5.5" style="138" customWidth="1"/>
    <col min="11574" max="11575" width="9.625" style="138"/>
    <col min="11576" max="11576" width="5.875" style="138" customWidth="1"/>
    <col min="11577" max="11776" width="9.625" style="138"/>
    <col min="11777" max="11777" width="6.625" style="138" customWidth="1"/>
    <col min="11778" max="11778" width="7.875" style="138" customWidth="1"/>
    <col min="11779" max="11779" width="5.375" style="138" customWidth="1"/>
    <col min="11780" max="11780" width="5.75" style="138" customWidth="1"/>
    <col min="11781" max="11781" width="6.75" style="138" customWidth="1"/>
    <col min="11782" max="11782" width="7.5" style="138" customWidth="1"/>
    <col min="11783" max="11783" width="7.625" style="138" customWidth="1"/>
    <col min="11784" max="11784" width="7.875" style="138" customWidth="1"/>
    <col min="11785" max="11785" width="7.625" style="138" customWidth="1"/>
    <col min="11786" max="11786" width="8.125" style="138" customWidth="1"/>
    <col min="11787" max="11787" width="7.75" style="138" customWidth="1"/>
    <col min="11788" max="11789" width="8.125" style="138" customWidth="1"/>
    <col min="11790" max="11790" width="7.75" style="138" customWidth="1"/>
    <col min="11791" max="11793" width="8.25" style="138" bestFit="1" customWidth="1"/>
    <col min="11794" max="11794" width="6.75" style="138" customWidth="1"/>
    <col min="11795" max="11797" width="8.25" style="138" bestFit="1" customWidth="1"/>
    <col min="11798" max="11798" width="6.875" style="138" customWidth="1"/>
    <col min="11799" max="11799" width="5.625" style="138" customWidth="1"/>
    <col min="11800" max="11800" width="6.375" style="138" customWidth="1"/>
    <col min="11801" max="11801" width="5.75" style="138" customWidth="1"/>
    <col min="11802" max="11802" width="9.125" style="138" customWidth="1"/>
    <col min="11803" max="11803" width="6" style="138" customWidth="1"/>
    <col min="11804" max="11814" width="6.625" style="138" customWidth="1"/>
    <col min="11815" max="11815" width="6.5" style="138" customWidth="1"/>
    <col min="11816" max="11816" width="5.25" style="138" customWidth="1"/>
    <col min="11817" max="11817" width="6.375" style="138" customWidth="1"/>
    <col min="11818" max="11818" width="10.125" style="138" customWidth="1"/>
    <col min="11819" max="11819" width="7.5" style="138" customWidth="1"/>
    <col min="11820" max="11820" width="6.125" style="138" customWidth="1"/>
    <col min="11821" max="11821" width="8.625" style="138" customWidth="1"/>
    <col min="11822" max="11822" width="5.75" style="138" customWidth="1"/>
    <col min="11823" max="11823" width="9.375" style="138" customWidth="1"/>
    <col min="11824" max="11824" width="6.125" style="138" customWidth="1"/>
    <col min="11825" max="11825" width="9.125" style="138" customWidth="1"/>
    <col min="11826" max="11826" width="5" style="138" customWidth="1"/>
    <col min="11827" max="11827" width="5.125" style="138" customWidth="1"/>
    <col min="11828" max="11828" width="3.5" style="138" customWidth="1"/>
    <col min="11829" max="11829" width="5.5" style="138" customWidth="1"/>
    <col min="11830" max="11831" width="9.625" style="138"/>
    <col min="11832" max="11832" width="5.875" style="138" customWidth="1"/>
    <col min="11833" max="12032" width="9.625" style="138"/>
    <col min="12033" max="12033" width="6.625" style="138" customWidth="1"/>
    <col min="12034" max="12034" width="7.875" style="138" customWidth="1"/>
    <col min="12035" max="12035" width="5.375" style="138" customWidth="1"/>
    <col min="12036" max="12036" width="5.75" style="138" customWidth="1"/>
    <col min="12037" max="12037" width="6.75" style="138" customWidth="1"/>
    <col min="12038" max="12038" width="7.5" style="138" customWidth="1"/>
    <col min="12039" max="12039" width="7.625" style="138" customWidth="1"/>
    <col min="12040" max="12040" width="7.875" style="138" customWidth="1"/>
    <col min="12041" max="12041" width="7.625" style="138" customWidth="1"/>
    <col min="12042" max="12042" width="8.125" style="138" customWidth="1"/>
    <col min="12043" max="12043" width="7.75" style="138" customWidth="1"/>
    <col min="12044" max="12045" width="8.125" style="138" customWidth="1"/>
    <col min="12046" max="12046" width="7.75" style="138" customWidth="1"/>
    <col min="12047" max="12049" width="8.25" style="138" bestFit="1" customWidth="1"/>
    <col min="12050" max="12050" width="6.75" style="138" customWidth="1"/>
    <col min="12051" max="12053" width="8.25" style="138" bestFit="1" customWidth="1"/>
    <col min="12054" max="12054" width="6.875" style="138" customWidth="1"/>
    <col min="12055" max="12055" width="5.625" style="138" customWidth="1"/>
    <col min="12056" max="12056" width="6.375" style="138" customWidth="1"/>
    <col min="12057" max="12057" width="5.75" style="138" customWidth="1"/>
    <col min="12058" max="12058" width="9.125" style="138" customWidth="1"/>
    <col min="12059" max="12059" width="6" style="138" customWidth="1"/>
    <col min="12060" max="12070" width="6.625" style="138" customWidth="1"/>
    <col min="12071" max="12071" width="6.5" style="138" customWidth="1"/>
    <col min="12072" max="12072" width="5.25" style="138" customWidth="1"/>
    <col min="12073" max="12073" width="6.375" style="138" customWidth="1"/>
    <col min="12074" max="12074" width="10.125" style="138" customWidth="1"/>
    <col min="12075" max="12075" width="7.5" style="138" customWidth="1"/>
    <col min="12076" max="12076" width="6.125" style="138" customWidth="1"/>
    <col min="12077" max="12077" width="8.625" style="138" customWidth="1"/>
    <col min="12078" max="12078" width="5.75" style="138" customWidth="1"/>
    <col min="12079" max="12079" width="9.375" style="138" customWidth="1"/>
    <col min="12080" max="12080" width="6.125" style="138" customWidth="1"/>
    <col min="12081" max="12081" width="9.125" style="138" customWidth="1"/>
    <col min="12082" max="12082" width="5" style="138" customWidth="1"/>
    <col min="12083" max="12083" width="5.125" style="138" customWidth="1"/>
    <col min="12084" max="12084" width="3.5" style="138" customWidth="1"/>
    <col min="12085" max="12085" width="5.5" style="138" customWidth="1"/>
    <col min="12086" max="12087" width="9.625" style="138"/>
    <col min="12088" max="12088" width="5.875" style="138" customWidth="1"/>
    <col min="12089" max="12288" width="9.625" style="138"/>
    <col min="12289" max="12289" width="6.625" style="138" customWidth="1"/>
    <col min="12290" max="12290" width="7.875" style="138" customWidth="1"/>
    <col min="12291" max="12291" width="5.375" style="138" customWidth="1"/>
    <col min="12292" max="12292" width="5.75" style="138" customWidth="1"/>
    <col min="12293" max="12293" width="6.75" style="138" customWidth="1"/>
    <col min="12294" max="12294" width="7.5" style="138" customWidth="1"/>
    <col min="12295" max="12295" width="7.625" style="138" customWidth="1"/>
    <col min="12296" max="12296" width="7.875" style="138" customWidth="1"/>
    <col min="12297" max="12297" width="7.625" style="138" customWidth="1"/>
    <col min="12298" max="12298" width="8.125" style="138" customWidth="1"/>
    <col min="12299" max="12299" width="7.75" style="138" customWidth="1"/>
    <col min="12300" max="12301" width="8.125" style="138" customWidth="1"/>
    <col min="12302" max="12302" width="7.75" style="138" customWidth="1"/>
    <col min="12303" max="12305" width="8.25" style="138" bestFit="1" customWidth="1"/>
    <col min="12306" max="12306" width="6.75" style="138" customWidth="1"/>
    <col min="12307" max="12309" width="8.25" style="138" bestFit="1" customWidth="1"/>
    <col min="12310" max="12310" width="6.875" style="138" customWidth="1"/>
    <col min="12311" max="12311" width="5.625" style="138" customWidth="1"/>
    <col min="12312" max="12312" width="6.375" style="138" customWidth="1"/>
    <col min="12313" max="12313" width="5.75" style="138" customWidth="1"/>
    <col min="12314" max="12314" width="9.125" style="138" customWidth="1"/>
    <col min="12315" max="12315" width="6" style="138" customWidth="1"/>
    <col min="12316" max="12326" width="6.625" style="138" customWidth="1"/>
    <col min="12327" max="12327" width="6.5" style="138" customWidth="1"/>
    <col min="12328" max="12328" width="5.25" style="138" customWidth="1"/>
    <col min="12329" max="12329" width="6.375" style="138" customWidth="1"/>
    <col min="12330" max="12330" width="10.125" style="138" customWidth="1"/>
    <col min="12331" max="12331" width="7.5" style="138" customWidth="1"/>
    <col min="12332" max="12332" width="6.125" style="138" customWidth="1"/>
    <col min="12333" max="12333" width="8.625" style="138" customWidth="1"/>
    <col min="12334" max="12334" width="5.75" style="138" customWidth="1"/>
    <col min="12335" max="12335" width="9.375" style="138" customWidth="1"/>
    <col min="12336" max="12336" width="6.125" style="138" customWidth="1"/>
    <col min="12337" max="12337" width="9.125" style="138" customWidth="1"/>
    <col min="12338" max="12338" width="5" style="138" customWidth="1"/>
    <col min="12339" max="12339" width="5.125" style="138" customWidth="1"/>
    <col min="12340" max="12340" width="3.5" style="138" customWidth="1"/>
    <col min="12341" max="12341" width="5.5" style="138" customWidth="1"/>
    <col min="12342" max="12343" width="9.625" style="138"/>
    <col min="12344" max="12344" width="5.875" style="138" customWidth="1"/>
    <col min="12345" max="12544" width="9.625" style="138"/>
    <col min="12545" max="12545" width="6.625" style="138" customWidth="1"/>
    <col min="12546" max="12546" width="7.875" style="138" customWidth="1"/>
    <col min="12547" max="12547" width="5.375" style="138" customWidth="1"/>
    <col min="12548" max="12548" width="5.75" style="138" customWidth="1"/>
    <col min="12549" max="12549" width="6.75" style="138" customWidth="1"/>
    <col min="12550" max="12550" width="7.5" style="138" customWidth="1"/>
    <col min="12551" max="12551" width="7.625" style="138" customWidth="1"/>
    <col min="12552" max="12552" width="7.875" style="138" customWidth="1"/>
    <col min="12553" max="12553" width="7.625" style="138" customWidth="1"/>
    <col min="12554" max="12554" width="8.125" style="138" customWidth="1"/>
    <col min="12555" max="12555" width="7.75" style="138" customWidth="1"/>
    <col min="12556" max="12557" width="8.125" style="138" customWidth="1"/>
    <col min="12558" max="12558" width="7.75" style="138" customWidth="1"/>
    <col min="12559" max="12561" width="8.25" style="138" bestFit="1" customWidth="1"/>
    <col min="12562" max="12562" width="6.75" style="138" customWidth="1"/>
    <col min="12563" max="12565" width="8.25" style="138" bestFit="1" customWidth="1"/>
    <col min="12566" max="12566" width="6.875" style="138" customWidth="1"/>
    <col min="12567" max="12567" width="5.625" style="138" customWidth="1"/>
    <col min="12568" max="12568" width="6.375" style="138" customWidth="1"/>
    <col min="12569" max="12569" width="5.75" style="138" customWidth="1"/>
    <col min="12570" max="12570" width="9.125" style="138" customWidth="1"/>
    <col min="12571" max="12571" width="6" style="138" customWidth="1"/>
    <col min="12572" max="12582" width="6.625" style="138" customWidth="1"/>
    <col min="12583" max="12583" width="6.5" style="138" customWidth="1"/>
    <col min="12584" max="12584" width="5.25" style="138" customWidth="1"/>
    <col min="12585" max="12585" width="6.375" style="138" customWidth="1"/>
    <col min="12586" max="12586" width="10.125" style="138" customWidth="1"/>
    <col min="12587" max="12587" width="7.5" style="138" customWidth="1"/>
    <col min="12588" max="12588" width="6.125" style="138" customWidth="1"/>
    <col min="12589" max="12589" width="8.625" style="138" customWidth="1"/>
    <col min="12590" max="12590" width="5.75" style="138" customWidth="1"/>
    <col min="12591" max="12591" width="9.375" style="138" customWidth="1"/>
    <col min="12592" max="12592" width="6.125" style="138" customWidth="1"/>
    <col min="12593" max="12593" width="9.125" style="138" customWidth="1"/>
    <col min="12594" max="12594" width="5" style="138" customWidth="1"/>
    <col min="12595" max="12595" width="5.125" style="138" customWidth="1"/>
    <col min="12596" max="12596" width="3.5" style="138" customWidth="1"/>
    <col min="12597" max="12597" width="5.5" style="138" customWidth="1"/>
    <col min="12598" max="12599" width="9.625" style="138"/>
    <col min="12600" max="12600" width="5.875" style="138" customWidth="1"/>
    <col min="12601" max="12800" width="9.625" style="138"/>
    <col min="12801" max="12801" width="6.625" style="138" customWidth="1"/>
    <col min="12802" max="12802" width="7.875" style="138" customWidth="1"/>
    <col min="12803" max="12803" width="5.375" style="138" customWidth="1"/>
    <col min="12804" max="12804" width="5.75" style="138" customWidth="1"/>
    <col min="12805" max="12805" width="6.75" style="138" customWidth="1"/>
    <col min="12806" max="12806" width="7.5" style="138" customWidth="1"/>
    <col min="12807" max="12807" width="7.625" style="138" customWidth="1"/>
    <col min="12808" max="12808" width="7.875" style="138" customWidth="1"/>
    <col min="12809" max="12809" width="7.625" style="138" customWidth="1"/>
    <col min="12810" max="12810" width="8.125" style="138" customWidth="1"/>
    <col min="12811" max="12811" width="7.75" style="138" customWidth="1"/>
    <col min="12812" max="12813" width="8.125" style="138" customWidth="1"/>
    <col min="12814" max="12814" width="7.75" style="138" customWidth="1"/>
    <col min="12815" max="12817" width="8.25" style="138" bestFit="1" customWidth="1"/>
    <col min="12818" max="12818" width="6.75" style="138" customWidth="1"/>
    <col min="12819" max="12821" width="8.25" style="138" bestFit="1" customWidth="1"/>
    <col min="12822" max="12822" width="6.875" style="138" customWidth="1"/>
    <col min="12823" max="12823" width="5.625" style="138" customWidth="1"/>
    <col min="12824" max="12824" width="6.375" style="138" customWidth="1"/>
    <col min="12825" max="12825" width="5.75" style="138" customWidth="1"/>
    <col min="12826" max="12826" width="9.125" style="138" customWidth="1"/>
    <col min="12827" max="12827" width="6" style="138" customWidth="1"/>
    <col min="12828" max="12838" width="6.625" style="138" customWidth="1"/>
    <col min="12839" max="12839" width="6.5" style="138" customWidth="1"/>
    <col min="12840" max="12840" width="5.25" style="138" customWidth="1"/>
    <col min="12841" max="12841" width="6.375" style="138" customWidth="1"/>
    <col min="12842" max="12842" width="10.125" style="138" customWidth="1"/>
    <col min="12843" max="12843" width="7.5" style="138" customWidth="1"/>
    <col min="12844" max="12844" width="6.125" style="138" customWidth="1"/>
    <col min="12845" max="12845" width="8.625" style="138" customWidth="1"/>
    <col min="12846" max="12846" width="5.75" style="138" customWidth="1"/>
    <col min="12847" max="12847" width="9.375" style="138" customWidth="1"/>
    <col min="12848" max="12848" width="6.125" style="138" customWidth="1"/>
    <col min="12849" max="12849" width="9.125" style="138" customWidth="1"/>
    <col min="12850" max="12850" width="5" style="138" customWidth="1"/>
    <col min="12851" max="12851" width="5.125" style="138" customWidth="1"/>
    <col min="12852" max="12852" width="3.5" style="138" customWidth="1"/>
    <col min="12853" max="12853" width="5.5" style="138" customWidth="1"/>
    <col min="12854" max="12855" width="9.625" style="138"/>
    <col min="12856" max="12856" width="5.875" style="138" customWidth="1"/>
    <col min="12857" max="13056" width="9.625" style="138"/>
    <col min="13057" max="13057" width="6.625" style="138" customWidth="1"/>
    <col min="13058" max="13058" width="7.875" style="138" customWidth="1"/>
    <col min="13059" max="13059" width="5.375" style="138" customWidth="1"/>
    <col min="13060" max="13060" width="5.75" style="138" customWidth="1"/>
    <col min="13061" max="13061" width="6.75" style="138" customWidth="1"/>
    <col min="13062" max="13062" width="7.5" style="138" customWidth="1"/>
    <col min="13063" max="13063" width="7.625" style="138" customWidth="1"/>
    <col min="13064" max="13064" width="7.875" style="138" customWidth="1"/>
    <col min="13065" max="13065" width="7.625" style="138" customWidth="1"/>
    <col min="13066" max="13066" width="8.125" style="138" customWidth="1"/>
    <col min="13067" max="13067" width="7.75" style="138" customWidth="1"/>
    <col min="13068" max="13069" width="8.125" style="138" customWidth="1"/>
    <col min="13070" max="13070" width="7.75" style="138" customWidth="1"/>
    <col min="13071" max="13073" width="8.25" style="138" bestFit="1" customWidth="1"/>
    <col min="13074" max="13074" width="6.75" style="138" customWidth="1"/>
    <col min="13075" max="13077" width="8.25" style="138" bestFit="1" customWidth="1"/>
    <col min="13078" max="13078" width="6.875" style="138" customWidth="1"/>
    <col min="13079" max="13079" width="5.625" style="138" customWidth="1"/>
    <col min="13080" max="13080" width="6.375" style="138" customWidth="1"/>
    <col min="13081" max="13081" width="5.75" style="138" customWidth="1"/>
    <col min="13082" max="13082" width="9.125" style="138" customWidth="1"/>
    <col min="13083" max="13083" width="6" style="138" customWidth="1"/>
    <col min="13084" max="13094" width="6.625" style="138" customWidth="1"/>
    <col min="13095" max="13095" width="6.5" style="138" customWidth="1"/>
    <col min="13096" max="13096" width="5.25" style="138" customWidth="1"/>
    <col min="13097" max="13097" width="6.375" style="138" customWidth="1"/>
    <col min="13098" max="13098" width="10.125" style="138" customWidth="1"/>
    <col min="13099" max="13099" width="7.5" style="138" customWidth="1"/>
    <col min="13100" max="13100" width="6.125" style="138" customWidth="1"/>
    <col min="13101" max="13101" width="8.625" style="138" customWidth="1"/>
    <col min="13102" max="13102" width="5.75" style="138" customWidth="1"/>
    <col min="13103" max="13103" width="9.375" style="138" customWidth="1"/>
    <col min="13104" max="13104" width="6.125" style="138" customWidth="1"/>
    <col min="13105" max="13105" width="9.125" style="138" customWidth="1"/>
    <col min="13106" max="13106" width="5" style="138" customWidth="1"/>
    <col min="13107" max="13107" width="5.125" style="138" customWidth="1"/>
    <col min="13108" max="13108" width="3.5" style="138" customWidth="1"/>
    <col min="13109" max="13109" width="5.5" style="138" customWidth="1"/>
    <col min="13110" max="13111" width="9.625" style="138"/>
    <col min="13112" max="13112" width="5.875" style="138" customWidth="1"/>
    <col min="13113" max="13312" width="9.625" style="138"/>
    <col min="13313" max="13313" width="6.625" style="138" customWidth="1"/>
    <col min="13314" max="13314" width="7.875" style="138" customWidth="1"/>
    <col min="13315" max="13315" width="5.375" style="138" customWidth="1"/>
    <col min="13316" max="13316" width="5.75" style="138" customWidth="1"/>
    <col min="13317" max="13317" width="6.75" style="138" customWidth="1"/>
    <col min="13318" max="13318" width="7.5" style="138" customWidth="1"/>
    <col min="13319" max="13319" width="7.625" style="138" customWidth="1"/>
    <col min="13320" max="13320" width="7.875" style="138" customWidth="1"/>
    <col min="13321" max="13321" width="7.625" style="138" customWidth="1"/>
    <col min="13322" max="13322" width="8.125" style="138" customWidth="1"/>
    <col min="13323" max="13323" width="7.75" style="138" customWidth="1"/>
    <col min="13324" max="13325" width="8.125" style="138" customWidth="1"/>
    <col min="13326" max="13326" width="7.75" style="138" customWidth="1"/>
    <col min="13327" max="13329" width="8.25" style="138" bestFit="1" customWidth="1"/>
    <col min="13330" max="13330" width="6.75" style="138" customWidth="1"/>
    <col min="13331" max="13333" width="8.25" style="138" bestFit="1" customWidth="1"/>
    <col min="13334" max="13334" width="6.875" style="138" customWidth="1"/>
    <col min="13335" max="13335" width="5.625" style="138" customWidth="1"/>
    <col min="13336" max="13336" width="6.375" style="138" customWidth="1"/>
    <col min="13337" max="13337" width="5.75" style="138" customWidth="1"/>
    <col min="13338" max="13338" width="9.125" style="138" customWidth="1"/>
    <col min="13339" max="13339" width="6" style="138" customWidth="1"/>
    <col min="13340" max="13350" width="6.625" style="138" customWidth="1"/>
    <col min="13351" max="13351" width="6.5" style="138" customWidth="1"/>
    <col min="13352" max="13352" width="5.25" style="138" customWidth="1"/>
    <col min="13353" max="13353" width="6.375" style="138" customWidth="1"/>
    <col min="13354" max="13354" width="10.125" style="138" customWidth="1"/>
    <col min="13355" max="13355" width="7.5" style="138" customWidth="1"/>
    <col min="13356" max="13356" width="6.125" style="138" customWidth="1"/>
    <col min="13357" max="13357" width="8.625" style="138" customWidth="1"/>
    <col min="13358" max="13358" width="5.75" style="138" customWidth="1"/>
    <col min="13359" max="13359" width="9.375" style="138" customWidth="1"/>
    <col min="13360" max="13360" width="6.125" style="138" customWidth="1"/>
    <col min="13361" max="13361" width="9.125" style="138" customWidth="1"/>
    <col min="13362" max="13362" width="5" style="138" customWidth="1"/>
    <col min="13363" max="13363" width="5.125" style="138" customWidth="1"/>
    <col min="13364" max="13364" width="3.5" style="138" customWidth="1"/>
    <col min="13365" max="13365" width="5.5" style="138" customWidth="1"/>
    <col min="13366" max="13367" width="9.625" style="138"/>
    <col min="13368" max="13368" width="5.875" style="138" customWidth="1"/>
    <col min="13369" max="13568" width="9.625" style="138"/>
    <col min="13569" max="13569" width="6.625" style="138" customWidth="1"/>
    <col min="13570" max="13570" width="7.875" style="138" customWidth="1"/>
    <col min="13571" max="13571" width="5.375" style="138" customWidth="1"/>
    <col min="13572" max="13572" width="5.75" style="138" customWidth="1"/>
    <col min="13573" max="13573" width="6.75" style="138" customWidth="1"/>
    <col min="13574" max="13574" width="7.5" style="138" customWidth="1"/>
    <col min="13575" max="13575" width="7.625" style="138" customWidth="1"/>
    <col min="13576" max="13576" width="7.875" style="138" customWidth="1"/>
    <col min="13577" max="13577" width="7.625" style="138" customWidth="1"/>
    <col min="13578" max="13578" width="8.125" style="138" customWidth="1"/>
    <col min="13579" max="13579" width="7.75" style="138" customWidth="1"/>
    <col min="13580" max="13581" width="8.125" style="138" customWidth="1"/>
    <col min="13582" max="13582" width="7.75" style="138" customWidth="1"/>
    <col min="13583" max="13585" width="8.25" style="138" bestFit="1" customWidth="1"/>
    <col min="13586" max="13586" width="6.75" style="138" customWidth="1"/>
    <col min="13587" max="13589" width="8.25" style="138" bestFit="1" customWidth="1"/>
    <col min="13590" max="13590" width="6.875" style="138" customWidth="1"/>
    <col min="13591" max="13591" width="5.625" style="138" customWidth="1"/>
    <col min="13592" max="13592" width="6.375" style="138" customWidth="1"/>
    <col min="13593" max="13593" width="5.75" style="138" customWidth="1"/>
    <col min="13594" max="13594" width="9.125" style="138" customWidth="1"/>
    <col min="13595" max="13595" width="6" style="138" customWidth="1"/>
    <col min="13596" max="13606" width="6.625" style="138" customWidth="1"/>
    <col min="13607" max="13607" width="6.5" style="138" customWidth="1"/>
    <col min="13608" max="13608" width="5.25" style="138" customWidth="1"/>
    <col min="13609" max="13609" width="6.375" style="138" customWidth="1"/>
    <col min="13610" max="13610" width="10.125" style="138" customWidth="1"/>
    <col min="13611" max="13611" width="7.5" style="138" customWidth="1"/>
    <col min="13612" max="13612" width="6.125" style="138" customWidth="1"/>
    <col min="13613" max="13613" width="8.625" style="138" customWidth="1"/>
    <col min="13614" max="13614" width="5.75" style="138" customWidth="1"/>
    <col min="13615" max="13615" width="9.375" style="138" customWidth="1"/>
    <col min="13616" max="13616" width="6.125" style="138" customWidth="1"/>
    <col min="13617" max="13617" width="9.125" style="138" customWidth="1"/>
    <col min="13618" max="13618" width="5" style="138" customWidth="1"/>
    <col min="13619" max="13619" width="5.125" style="138" customWidth="1"/>
    <col min="13620" max="13620" width="3.5" style="138" customWidth="1"/>
    <col min="13621" max="13621" width="5.5" style="138" customWidth="1"/>
    <col min="13622" max="13623" width="9.625" style="138"/>
    <col min="13624" max="13624" width="5.875" style="138" customWidth="1"/>
    <col min="13625" max="13824" width="9.625" style="138"/>
    <col min="13825" max="13825" width="6.625" style="138" customWidth="1"/>
    <col min="13826" max="13826" width="7.875" style="138" customWidth="1"/>
    <col min="13827" max="13827" width="5.375" style="138" customWidth="1"/>
    <col min="13828" max="13828" width="5.75" style="138" customWidth="1"/>
    <col min="13829" max="13829" width="6.75" style="138" customWidth="1"/>
    <col min="13830" max="13830" width="7.5" style="138" customWidth="1"/>
    <col min="13831" max="13831" width="7.625" style="138" customWidth="1"/>
    <col min="13832" max="13832" width="7.875" style="138" customWidth="1"/>
    <col min="13833" max="13833" width="7.625" style="138" customWidth="1"/>
    <col min="13834" max="13834" width="8.125" style="138" customWidth="1"/>
    <col min="13835" max="13835" width="7.75" style="138" customWidth="1"/>
    <col min="13836" max="13837" width="8.125" style="138" customWidth="1"/>
    <col min="13838" max="13838" width="7.75" style="138" customWidth="1"/>
    <col min="13839" max="13841" width="8.25" style="138" bestFit="1" customWidth="1"/>
    <col min="13842" max="13842" width="6.75" style="138" customWidth="1"/>
    <col min="13843" max="13845" width="8.25" style="138" bestFit="1" customWidth="1"/>
    <col min="13846" max="13846" width="6.875" style="138" customWidth="1"/>
    <col min="13847" max="13847" width="5.625" style="138" customWidth="1"/>
    <col min="13848" max="13848" width="6.375" style="138" customWidth="1"/>
    <col min="13849" max="13849" width="5.75" style="138" customWidth="1"/>
    <col min="13850" max="13850" width="9.125" style="138" customWidth="1"/>
    <col min="13851" max="13851" width="6" style="138" customWidth="1"/>
    <col min="13852" max="13862" width="6.625" style="138" customWidth="1"/>
    <col min="13863" max="13863" width="6.5" style="138" customWidth="1"/>
    <col min="13864" max="13864" width="5.25" style="138" customWidth="1"/>
    <col min="13865" max="13865" width="6.375" style="138" customWidth="1"/>
    <col min="13866" max="13866" width="10.125" style="138" customWidth="1"/>
    <col min="13867" max="13867" width="7.5" style="138" customWidth="1"/>
    <col min="13868" max="13868" width="6.125" style="138" customWidth="1"/>
    <col min="13869" max="13869" width="8.625" style="138" customWidth="1"/>
    <col min="13870" max="13870" width="5.75" style="138" customWidth="1"/>
    <col min="13871" max="13871" width="9.375" style="138" customWidth="1"/>
    <col min="13872" max="13872" width="6.125" style="138" customWidth="1"/>
    <col min="13873" max="13873" width="9.125" style="138" customWidth="1"/>
    <col min="13874" max="13874" width="5" style="138" customWidth="1"/>
    <col min="13875" max="13875" width="5.125" style="138" customWidth="1"/>
    <col min="13876" max="13876" width="3.5" style="138" customWidth="1"/>
    <col min="13877" max="13877" width="5.5" style="138" customWidth="1"/>
    <col min="13878" max="13879" width="9.625" style="138"/>
    <col min="13880" max="13880" width="5.875" style="138" customWidth="1"/>
    <col min="13881" max="14080" width="9.625" style="138"/>
    <col min="14081" max="14081" width="6.625" style="138" customWidth="1"/>
    <col min="14082" max="14082" width="7.875" style="138" customWidth="1"/>
    <col min="14083" max="14083" width="5.375" style="138" customWidth="1"/>
    <col min="14084" max="14084" width="5.75" style="138" customWidth="1"/>
    <col min="14085" max="14085" width="6.75" style="138" customWidth="1"/>
    <col min="14086" max="14086" width="7.5" style="138" customWidth="1"/>
    <col min="14087" max="14087" width="7.625" style="138" customWidth="1"/>
    <col min="14088" max="14088" width="7.875" style="138" customWidth="1"/>
    <col min="14089" max="14089" width="7.625" style="138" customWidth="1"/>
    <col min="14090" max="14090" width="8.125" style="138" customWidth="1"/>
    <col min="14091" max="14091" width="7.75" style="138" customWidth="1"/>
    <col min="14092" max="14093" width="8.125" style="138" customWidth="1"/>
    <col min="14094" max="14094" width="7.75" style="138" customWidth="1"/>
    <col min="14095" max="14097" width="8.25" style="138" bestFit="1" customWidth="1"/>
    <col min="14098" max="14098" width="6.75" style="138" customWidth="1"/>
    <col min="14099" max="14101" width="8.25" style="138" bestFit="1" customWidth="1"/>
    <col min="14102" max="14102" width="6.875" style="138" customWidth="1"/>
    <col min="14103" max="14103" width="5.625" style="138" customWidth="1"/>
    <col min="14104" max="14104" width="6.375" style="138" customWidth="1"/>
    <col min="14105" max="14105" width="5.75" style="138" customWidth="1"/>
    <col min="14106" max="14106" width="9.125" style="138" customWidth="1"/>
    <col min="14107" max="14107" width="6" style="138" customWidth="1"/>
    <col min="14108" max="14118" width="6.625" style="138" customWidth="1"/>
    <col min="14119" max="14119" width="6.5" style="138" customWidth="1"/>
    <col min="14120" max="14120" width="5.25" style="138" customWidth="1"/>
    <col min="14121" max="14121" width="6.375" style="138" customWidth="1"/>
    <col min="14122" max="14122" width="10.125" style="138" customWidth="1"/>
    <col min="14123" max="14123" width="7.5" style="138" customWidth="1"/>
    <col min="14124" max="14124" width="6.125" style="138" customWidth="1"/>
    <col min="14125" max="14125" width="8.625" style="138" customWidth="1"/>
    <col min="14126" max="14126" width="5.75" style="138" customWidth="1"/>
    <col min="14127" max="14127" width="9.375" style="138" customWidth="1"/>
    <col min="14128" max="14128" width="6.125" style="138" customWidth="1"/>
    <col min="14129" max="14129" width="9.125" style="138" customWidth="1"/>
    <col min="14130" max="14130" width="5" style="138" customWidth="1"/>
    <col min="14131" max="14131" width="5.125" style="138" customWidth="1"/>
    <col min="14132" max="14132" width="3.5" style="138" customWidth="1"/>
    <col min="14133" max="14133" width="5.5" style="138" customWidth="1"/>
    <col min="14134" max="14135" width="9.625" style="138"/>
    <col min="14136" max="14136" width="5.875" style="138" customWidth="1"/>
    <col min="14137" max="14336" width="9.625" style="138"/>
    <col min="14337" max="14337" width="6.625" style="138" customWidth="1"/>
    <col min="14338" max="14338" width="7.875" style="138" customWidth="1"/>
    <col min="14339" max="14339" width="5.375" style="138" customWidth="1"/>
    <col min="14340" max="14340" width="5.75" style="138" customWidth="1"/>
    <col min="14341" max="14341" width="6.75" style="138" customWidth="1"/>
    <col min="14342" max="14342" width="7.5" style="138" customWidth="1"/>
    <col min="14343" max="14343" width="7.625" style="138" customWidth="1"/>
    <col min="14344" max="14344" width="7.875" style="138" customWidth="1"/>
    <col min="14345" max="14345" width="7.625" style="138" customWidth="1"/>
    <col min="14346" max="14346" width="8.125" style="138" customWidth="1"/>
    <col min="14347" max="14347" width="7.75" style="138" customWidth="1"/>
    <col min="14348" max="14349" width="8.125" style="138" customWidth="1"/>
    <col min="14350" max="14350" width="7.75" style="138" customWidth="1"/>
    <col min="14351" max="14353" width="8.25" style="138" bestFit="1" customWidth="1"/>
    <col min="14354" max="14354" width="6.75" style="138" customWidth="1"/>
    <col min="14355" max="14357" width="8.25" style="138" bestFit="1" customWidth="1"/>
    <col min="14358" max="14358" width="6.875" style="138" customWidth="1"/>
    <col min="14359" max="14359" width="5.625" style="138" customWidth="1"/>
    <col min="14360" max="14360" width="6.375" style="138" customWidth="1"/>
    <col min="14361" max="14361" width="5.75" style="138" customWidth="1"/>
    <col min="14362" max="14362" width="9.125" style="138" customWidth="1"/>
    <col min="14363" max="14363" width="6" style="138" customWidth="1"/>
    <col min="14364" max="14374" width="6.625" style="138" customWidth="1"/>
    <col min="14375" max="14375" width="6.5" style="138" customWidth="1"/>
    <col min="14376" max="14376" width="5.25" style="138" customWidth="1"/>
    <col min="14377" max="14377" width="6.375" style="138" customWidth="1"/>
    <col min="14378" max="14378" width="10.125" style="138" customWidth="1"/>
    <col min="14379" max="14379" width="7.5" style="138" customWidth="1"/>
    <col min="14380" max="14380" width="6.125" style="138" customWidth="1"/>
    <col min="14381" max="14381" width="8.625" style="138" customWidth="1"/>
    <col min="14382" max="14382" width="5.75" style="138" customWidth="1"/>
    <col min="14383" max="14383" width="9.375" style="138" customWidth="1"/>
    <col min="14384" max="14384" width="6.125" style="138" customWidth="1"/>
    <col min="14385" max="14385" width="9.125" style="138" customWidth="1"/>
    <col min="14386" max="14386" width="5" style="138" customWidth="1"/>
    <col min="14387" max="14387" width="5.125" style="138" customWidth="1"/>
    <col min="14388" max="14388" width="3.5" style="138" customWidth="1"/>
    <col min="14389" max="14389" width="5.5" style="138" customWidth="1"/>
    <col min="14390" max="14391" width="9.625" style="138"/>
    <col min="14392" max="14392" width="5.875" style="138" customWidth="1"/>
    <col min="14393" max="14592" width="9.625" style="138"/>
    <col min="14593" max="14593" width="6.625" style="138" customWidth="1"/>
    <col min="14594" max="14594" width="7.875" style="138" customWidth="1"/>
    <col min="14595" max="14595" width="5.375" style="138" customWidth="1"/>
    <col min="14596" max="14596" width="5.75" style="138" customWidth="1"/>
    <col min="14597" max="14597" width="6.75" style="138" customWidth="1"/>
    <col min="14598" max="14598" width="7.5" style="138" customWidth="1"/>
    <col min="14599" max="14599" width="7.625" style="138" customWidth="1"/>
    <col min="14600" max="14600" width="7.875" style="138" customWidth="1"/>
    <col min="14601" max="14601" width="7.625" style="138" customWidth="1"/>
    <col min="14602" max="14602" width="8.125" style="138" customWidth="1"/>
    <col min="14603" max="14603" width="7.75" style="138" customWidth="1"/>
    <col min="14604" max="14605" width="8.125" style="138" customWidth="1"/>
    <col min="14606" max="14606" width="7.75" style="138" customWidth="1"/>
    <col min="14607" max="14609" width="8.25" style="138" bestFit="1" customWidth="1"/>
    <col min="14610" max="14610" width="6.75" style="138" customWidth="1"/>
    <col min="14611" max="14613" width="8.25" style="138" bestFit="1" customWidth="1"/>
    <col min="14614" max="14614" width="6.875" style="138" customWidth="1"/>
    <col min="14615" max="14615" width="5.625" style="138" customWidth="1"/>
    <col min="14616" max="14616" width="6.375" style="138" customWidth="1"/>
    <col min="14617" max="14617" width="5.75" style="138" customWidth="1"/>
    <col min="14618" max="14618" width="9.125" style="138" customWidth="1"/>
    <col min="14619" max="14619" width="6" style="138" customWidth="1"/>
    <col min="14620" max="14630" width="6.625" style="138" customWidth="1"/>
    <col min="14631" max="14631" width="6.5" style="138" customWidth="1"/>
    <col min="14632" max="14632" width="5.25" style="138" customWidth="1"/>
    <col min="14633" max="14633" width="6.375" style="138" customWidth="1"/>
    <col min="14634" max="14634" width="10.125" style="138" customWidth="1"/>
    <col min="14635" max="14635" width="7.5" style="138" customWidth="1"/>
    <col min="14636" max="14636" width="6.125" style="138" customWidth="1"/>
    <col min="14637" max="14637" width="8.625" style="138" customWidth="1"/>
    <col min="14638" max="14638" width="5.75" style="138" customWidth="1"/>
    <col min="14639" max="14639" width="9.375" style="138" customWidth="1"/>
    <col min="14640" max="14640" width="6.125" style="138" customWidth="1"/>
    <col min="14641" max="14641" width="9.125" style="138" customWidth="1"/>
    <col min="14642" max="14642" width="5" style="138" customWidth="1"/>
    <col min="14643" max="14643" width="5.125" style="138" customWidth="1"/>
    <col min="14644" max="14644" width="3.5" style="138" customWidth="1"/>
    <col min="14645" max="14645" width="5.5" style="138" customWidth="1"/>
    <col min="14646" max="14647" width="9.625" style="138"/>
    <col min="14648" max="14648" width="5.875" style="138" customWidth="1"/>
    <col min="14649" max="14848" width="9.625" style="138"/>
    <col min="14849" max="14849" width="6.625" style="138" customWidth="1"/>
    <col min="14850" max="14850" width="7.875" style="138" customWidth="1"/>
    <col min="14851" max="14851" width="5.375" style="138" customWidth="1"/>
    <col min="14852" max="14852" width="5.75" style="138" customWidth="1"/>
    <col min="14853" max="14853" width="6.75" style="138" customWidth="1"/>
    <col min="14854" max="14854" width="7.5" style="138" customWidth="1"/>
    <col min="14855" max="14855" width="7.625" style="138" customWidth="1"/>
    <col min="14856" max="14856" width="7.875" style="138" customWidth="1"/>
    <col min="14857" max="14857" width="7.625" style="138" customWidth="1"/>
    <col min="14858" max="14858" width="8.125" style="138" customWidth="1"/>
    <col min="14859" max="14859" width="7.75" style="138" customWidth="1"/>
    <col min="14860" max="14861" width="8.125" style="138" customWidth="1"/>
    <col min="14862" max="14862" width="7.75" style="138" customWidth="1"/>
    <col min="14863" max="14865" width="8.25" style="138" bestFit="1" customWidth="1"/>
    <col min="14866" max="14866" width="6.75" style="138" customWidth="1"/>
    <col min="14867" max="14869" width="8.25" style="138" bestFit="1" customWidth="1"/>
    <col min="14870" max="14870" width="6.875" style="138" customWidth="1"/>
    <col min="14871" max="14871" width="5.625" style="138" customWidth="1"/>
    <col min="14872" max="14872" width="6.375" style="138" customWidth="1"/>
    <col min="14873" max="14873" width="5.75" style="138" customWidth="1"/>
    <col min="14874" max="14874" width="9.125" style="138" customWidth="1"/>
    <col min="14875" max="14875" width="6" style="138" customWidth="1"/>
    <col min="14876" max="14886" width="6.625" style="138" customWidth="1"/>
    <col min="14887" max="14887" width="6.5" style="138" customWidth="1"/>
    <col min="14888" max="14888" width="5.25" style="138" customWidth="1"/>
    <col min="14889" max="14889" width="6.375" style="138" customWidth="1"/>
    <col min="14890" max="14890" width="10.125" style="138" customWidth="1"/>
    <col min="14891" max="14891" width="7.5" style="138" customWidth="1"/>
    <col min="14892" max="14892" width="6.125" style="138" customWidth="1"/>
    <col min="14893" max="14893" width="8.625" style="138" customWidth="1"/>
    <col min="14894" max="14894" width="5.75" style="138" customWidth="1"/>
    <col min="14895" max="14895" width="9.375" style="138" customWidth="1"/>
    <col min="14896" max="14896" width="6.125" style="138" customWidth="1"/>
    <col min="14897" max="14897" width="9.125" style="138" customWidth="1"/>
    <col min="14898" max="14898" width="5" style="138" customWidth="1"/>
    <col min="14899" max="14899" width="5.125" style="138" customWidth="1"/>
    <col min="14900" max="14900" width="3.5" style="138" customWidth="1"/>
    <col min="14901" max="14901" width="5.5" style="138" customWidth="1"/>
    <col min="14902" max="14903" width="9.625" style="138"/>
    <col min="14904" max="14904" width="5.875" style="138" customWidth="1"/>
    <col min="14905" max="15104" width="9.625" style="138"/>
    <col min="15105" max="15105" width="6.625" style="138" customWidth="1"/>
    <col min="15106" max="15106" width="7.875" style="138" customWidth="1"/>
    <col min="15107" max="15107" width="5.375" style="138" customWidth="1"/>
    <col min="15108" max="15108" width="5.75" style="138" customWidth="1"/>
    <col min="15109" max="15109" width="6.75" style="138" customWidth="1"/>
    <col min="15110" max="15110" width="7.5" style="138" customWidth="1"/>
    <col min="15111" max="15111" width="7.625" style="138" customWidth="1"/>
    <col min="15112" max="15112" width="7.875" style="138" customWidth="1"/>
    <col min="15113" max="15113" width="7.625" style="138" customWidth="1"/>
    <col min="15114" max="15114" width="8.125" style="138" customWidth="1"/>
    <col min="15115" max="15115" width="7.75" style="138" customWidth="1"/>
    <col min="15116" max="15117" width="8.125" style="138" customWidth="1"/>
    <col min="15118" max="15118" width="7.75" style="138" customWidth="1"/>
    <col min="15119" max="15121" width="8.25" style="138" bestFit="1" customWidth="1"/>
    <col min="15122" max="15122" width="6.75" style="138" customWidth="1"/>
    <col min="15123" max="15125" width="8.25" style="138" bestFit="1" customWidth="1"/>
    <col min="15126" max="15126" width="6.875" style="138" customWidth="1"/>
    <col min="15127" max="15127" width="5.625" style="138" customWidth="1"/>
    <col min="15128" max="15128" width="6.375" style="138" customWidth="1"/>
    <col min="15129" max="15129" width="5.75" style="138" customWidth="1"/>
    <col min="15130" max="15130" width="9.125" style="138" customWidth="1"/>
    <col min="15131" max="15131" width="6" style="138" customWidth="1"/>
    <col min="15132" max="15142" width="6.625" style="138" customWidth="1"/>
    <col min="15143" max="15143" width="6.5" style="138" customWidth="1"/>
    <col min="15144" max="15144" width="5.25" style="138" customWidth="1"/>
    <col min="15145" max="15145" width="6.375" style="138" customWidth="1"/>
    <col min="15146" max="15146" width="10.125" style="138" customWidth="1"/>
    <col min="15147" max="15147" width="7.5" style="138" customWidth="1"/>
    <col min="15148" max="15148" width="6.125" style="138" customWidth="1"/>
    <col min="15149" max="15149" width="8.625" style="138" customWidth="1"/>
    <col min="15150" max="15150" width="5.75" style="138" customWidth="1"/>
    <col min="15151" max="15151" width="9.375" style="138" customWidth="1"/>
    <col min="15152" max="15152" width="6.125" style="138" customWidth="1"/>
    <col min="15153" max="15153" width="9.125" style="138" customWidth="1"/>
    <col min="15154" max="15154" width="5" style="138" customWidth="1"/>
    <col min="15155" max="15155" width="5.125" style="138" customWidth="1"/>
    <col min="15156" max="15156" width="3.5" style="138" customWidth="1"/>
    <col min="15157" max="15157" width="5.5" style="138" customWidth="1"/>
    <col min="15158" max="15159" width="9.625" style="138"/>
    <col min="15160" max="15160" width="5.875" style="138" customWidth="1"/>
    <col min="15161" max="15360" width="9.625" style="138"/>
    <col min="15361" max="15361" width="6.625" style="138" customWidth="1"/>
    <col min="15362" max="15362" width="7.875" style="138" customWidth="1"/>
    <col min="15363" max="15363" width="5.375" style="138" customWidth="1"/>
    <col min="15364" max="15364" width="5.75" style="138" customWidth="1"/>
    <col min="15365" max="15365" width="6.75" style="138" customWidth="1"/>
    <col min="15366" max="15366" width="7.5" style="138" customWidth="1"/>
    <col min="15367" max="15367" width="7.625" style="138" customWidth="1"/>
    <col min="15368" max="15368" width="7.875" style="138" customWidth="1"/>
    <col min="15369" max="15369" width="7.625" style="138" customWidth="1"/>
    <col min="15370" max="15370" width="8.125" style="138" customWidth="1"/>
    <col min="15371" max="15371" width="7.75" style="138" customWidth="1"/>
    <col min="15372" max="15373" width="8.125" style="138" customWidth="1"/>
    <col min="15374" max="15374" width="7.75" style="138" customWidth="1"/>
    <col min="15375" max="15377" width="8.25" style="138" bestFit="1" customWidth="1"/>
    <col min="15378" max="15378" width="6.75" style="138" customWidth="1"/>
    <col min="15379" max="15381" width="8.25" style="138" bestFit="1" customWidth="1"/>
    <col min="15382" max="15382" width="6.875" style="138" customWidth="1"/>
    <col min="15383" max="15383" width="5.625" style="138" customWidth="1"/>
    <col min="15384" max="15384" width="6.375" style="138" customWidth="1"/>
    <col min="15385" max="15385" width="5.75" style="138" customWidth="1"/>
    <col min="15386" max="15386" width="9.125" style="138" customWidth="1"/>
    <col min="15387" max="15387" width="6" style="138" customWidth="1"/>
    <col min="15388" max="15398" width="6.625" style="138" customWidth="1"/>
    <col min="15399" max="15399" width="6.5" style="138" customWidth="1"/>
    <col min="15400" max="15400" width="5.25" style="138" customWidth="1"/>
    <col min="15401" max="15401" width="6.375" style="138" customWidth="1"/>
    <col min="15402" max="15402" width="10.125" style="138" customWidth="1"/>
    <col min="15403" max="15403" width="7.5" style="138" customWidth="1"/>
    <col min="15404" max="15404" width="6.125" style="138" customWidth="1"/>
    <col min="15405" max="15405" width="8.625" style="138" customWidth="1"/>
    <col min="15406" max="15406" width="5.75" style="138" customWidth="1"/>
    <col min="15407" max="15407" width="9.375" style="138" customWidth="1"/>
    <col min="15408" max="15408" width="6.125" style="138" customWidth="1"/>
    <col min="15409" max="15409" width="9.125" style="138" customWidth="1"/>
    <col min="15410" max="15410" width="5" style="138" customWidth="1"/>
    <col min="15411" max="15411" width="5.125" style="138" customWidth="1"/>
    <col min="15412" max="15412" width="3.5" style="138" customWidth="1"/>
    <col min="15413" max="15413" width="5.5" style="138" customWidth="1"/>
    <col min="15414" max="15415" width="9.625" style="138"/>
    <col min="15416" max="15416" width="5.875" style="138" customWidth="1"/>
    <col min="15417" max="15616" width="9.625" style="138"/>
    <col min="15617" max="15617" width="6.625" style="138" customWidth="1"/>
    <col min="15618" max="15618" width="7.875" style="138" customWidth="1"/>
    <col min="15619" max="15619" width="5.375" style="138" customWidth="1"/>
    <col min="15620" max="15620" width="5.75" style="138" customWidth="1"/>
    <col min="15621" max="15621" width="6.75" style="138" customWidth="1"/>
    <col min="15622" max="15622" width="7.5" style="138" customWidth="1"/>
    <col min="15623" max="15623" width="7.625" style="138" customWidth="1"/>
    <col min="15624" max="15624" width="7.875" style="138" customWidth="1"/>
    <col min="15625" max="15625" width="7.625" style="138" customWidth="1"/>
    <col min="15626" max="15626" width="8.125" style="138" customWidth="1"/>
    <col min="15627" max="15627" width="7.75" style="138" customWidth="1"/>
    <col min="15628" max="15629" width="8.125" style="138" customWidth="1"/>
    <col min="15630" max="15630" width="7.75" style="138" customWidth="1"/>
    <col min="15631" max="15633" width="8.25" style="138" bestFit="1" customWidth="1"/>
    <col min="15634" max="15634" width="6.75" style="138" customWidth="1"/>
    <col min="15635" max="15637" width="8.25" style="138" bestFit="1" customWidth="1"/>
    <col min="15638" max="15638" width="6.875" style="138" customWidth="1"/>
    <col min="15639" max="15639" width="5.625" style="138" customWidth="1"/>
    <col min="15640" max="15640" width="6.375" style="138" customWidth="1"/>
    <col min="15641" max="15641" width="5.75" style="138" customWidth="1"/>
    <col min="15642" max="15642" width="9.125" style="138" customWidth="1"/>
    <col min="15643" max="15643" width="6" style="138" customWidth="1"/>
    <col min="15644" max="15654" width="6.625" style="138" customWidth="1"/>
    <col min="15655" max="15655" width="6.5" style="138" customWidth="1"/>
    <col min="15656" max="15656" width="5.25" style="138" customWidth="1"/>
    <col min="15657" max="15657" width="6.375" style="138" customWidth="1"/>
    <col min="15658" max="15658" width="10.125" style="138" customWidth="1"/>
    <col min="15659" max="15659" width="7.5" style="138" customWidth="1"/>
    <col min="15660" max="15660" width="6.125" style="138" customWidth="1"/>
    <col min="15661" max="15661" width="8.625" style="138" customWidth="1"/>
    <col min="15662" max="15662" width="5.75" style="138" customWidth="1"/>
    <col min="15663" max="15663" width="9.375" style="138" customWidth="1"/>
    <col min="15664" max="15664" width="6.125" style="138" customWidth="1"/>
    <col min="15665" max="15665" width="9.125" style="138" customWidth="1"/>
    <col min="15666" max="15666" width="5" style="138" customWidth="1"/>
    <col min="15667" max="15667" width="5.125" style="138" customWidth="1"/>
    <col min="15668" max="15668" width="3.5" style="138" customWidth="1"/>
    <col min="15669" max="15669" width="5.5" style="138" customWidth="1"/>
    <col min="15670" max="15671" width="9.625" style="138"/>
    <col min="15672" max="15672" width="5.875" style="138" customWidth="1"/>
    <col min="15673" max="15872" width="9.625" style="138"/>
    <col min="15873" max="15873" width="6.625" style="138" customWidth="1"/>
    <col min="15874" max="15874" width="7.875" style="138" customWidth="1"/>
    <col min="15875" max="15875" width="5.375" style="138" customWidth="1"/>
    <col min="15876" max="15876" width="5.75" style="138" customWidth="1"/>
    <col min="15877" max="15877" width="6.75" style="138" customWidth="1"/>
    <col min="15878" max="15878" width="7.5" style="138" customWidth="1"/>
    <col min="15879" max="15879" width="7.625" style="138" customWidth="1"/>
    <col min="15880" max="15880" width="7.875" style="138" customWidth="1"/>
    <col min="15881" max="15881" width="7.625" style="138" customWidth="1"/>
    <col min="15882" max="15882" width="8.125" style="138" customWidth="1"/>
    <col min="15883" max="15883" width="7.75" style="138" customWidth="1"/>
    <col min="15884" max="15885" width="8.125" style="138" customWidth="1"/>
    <col min="15886" max="15886" width="7.75" style="138" customWidth="1"/>
    <col min="15887" max="15889" width="8.25" style="138" bestFit="1" customWidth="1"/>
    <col min="15890" max="15890" width="6.75" style="138" customWidth="1"/>
    <col min="15891" max="15893" width="8.25" style="138" bestFit="1" customWidth="1"/>
    <col min="15894" max="15894" width="6.875" style="138" customWidth="1"/>
    <col min="15895" max="15895" width="5.625" style="138" customWidth="1"/>
    <col min="15896" max="15896" width="6.375" style="138" customWidth="1"/>
    <col min="15897" max="15897" width="5.75" style="138" customWidth="1"/>
    <col min="15898" max="15898" width="9.125" style="138" customWidth="1"/>
    <col min="15899" max="15899" width="6" style="138" customWidth="1"/>
    <col min="15900" max="15910" width="6.625" style="138" customWidth="1"/>
    <col min="15911" max="15911" width="6.5" style="138" customWidth="1"/>
    <col min="15912" max="15912" width="5.25" style="138" customWidth="1"/>
    <col min="15913" max="15913" width="6.375" style="138" customWidth="1"/>
    <col min="15914" max="15914" width="10.125" style="138" customWidth="1"/>
    <col min="15915" max="15915" width="7.5" style="138" customWidth="1"/>
    <col min="15916" max="15916" width="6.125" style="138" customWidth="1"/>
    <col min="15917" max="15917" width="8.625" style="138" customWidth="1"/>
    <col min="15918" max="15918" width="5.75" style="138" customWidth="1"/>
    <col min="15919" max="15919" width="9.375" style="138" customWidth="1"/>
    <col min="15920" max="15920" width="6.125" style="138" customWidth="1"/>
    <col min="15921" max="15921" width="9.125" style="138" customWidth="1"/>
    <col min="15922" max="15922" width="5" style="138" customWidth="1"/>
    <col min="15923" max="15923" width="5.125" style="138" customWidth="1"/>
    <col min="15924" max="15924" width="3.5" style="138" customWidth="1"/>
    <col min="15925" max="15925" width="5.5" style="138" customWidth="1"/>
    <col min="15926" max="15927" width="9.625" style="138"/>
    <col min="15928" max="15928" width="5.875" style="138" customWidth="1"/>
    <col min="15929" max="16128" width="9.625" style="138"/>
    <col min="16129" max="16129" width="6.625" style="138" customWidth="1"/>
    <col min="16130" max="16130" width="7.875" style="138" customWidth="1"/>
    <col min="16131" max="16131" width="5.375" style="138" customWidth="1"/>
    <col min="16132" max="16132" width="5.75" style="138" customWidth="1"/>
    <col min="16133" max="16133" width="6.75" style="138" customWidth="1"/>
    <col min="16134" max="16134" width="7.5" style="138" customWidth="1"/>
    <col min="16135" max="16135" width="7.625" style="138" customWidth="1"/>
    <col min="16136" max="16136" width="7.875" style="138" customWidth="1"/>
    <col min="16137" max="16137" width="7.625" style="138" customWidth="1"/>
    <col min="16138" max="16138" width="8.125" style="138" customWidth="1"/>
    <col min="16139" max="16139" width="7.75" style="138" customWidth="1"/>
    <col min="16140" max="16141" width="8.125" style="138" customWidth="1"/>
    <col min="16142" max="16142" width="7.75" style="138" customWidth="1"/>
    <col min="16143" max="16145" width="8.25" style="138" bestFit="1" customWidth="1"/>
    <col min="16146" max="16146" width="6.75" style="138" customWidth="1"/>
    <col min="16147" max="16149" width="8.25" style="138" bestFit="1" customWidth="1"/>
    <col min="16150" max="16150" width="6.875" style="138" customWidth="1"/>
    <col min="16151" max="16151" width="5.625" style="138" customWidth="1"/>
    <col min="16152" max="16152" width="6.375" style="138" customWidth="1"/>
    <col min="16153" max="16153" width="5.75" style="138" customWidth="1"/>
    <col min="16154" max="16154" width="9.125" style="138" customWidth="1"/>
    <col min="16155" max="16155" width="6" style="138" customWidth="1"/>
    <col min="16156" max="16166" width="6.625" style="138" customWidth="1"/>
    <col min="16167" max="16167" width="6.5" style="138" customWidth="1"/>
    <col min="16168" max="16168" width="5.25" style="138" customWidth="1"/>
    <col min="16169" max="16169" width="6.375" style="138" customWidth="1"/>
    <col min="16170" max="16170" width="10.125" style="138" customWidth="1"/>
    <col min="16171" max="16171" width="7.5" style="138" customWidth="1"/>
    <col min="16172" max="16172" width="6.125" style="138" customWidth="1"/>
    <col min="16173" max="16173" width="8.625" style="138" customWidth="1"/>
    <col min="16174" max="16174" width="5.75" style="138" customWidth="1"/>
    <col min="16175" max="16175" width="9.375" style="138" customWidth="1"/>
    <col min="16176" max="16176" width="6.125" style="138" customWidth="1"/>
    <col min="16177" max="16177" width="9.125" style="138" customWidth="1"/>
    <col min="16178" max="16178" width="5" style="138" customWidth="1"/>
    <col min="16179" max="16179" width="5.125" style="138" customWidth="1"/>
    <col min="16180" max="16180" width="3.5" style="138" customWidth="1"/>
    <col min="16181" max="16181" width="5.5" style="138" customWidth="1"/>
    <col min="16182" max="16183" width="9.625" style="138"/>
    <col min="16184" max="16184" width="5.875" style="138" customWidth="1"/>
    <col min="16185" max="16384" width="9.625" style="138"/>
  </cols>
  <sheetData>
    <row r="1" spans="1:56" x14ac:dyDescent="0.2">
      <c r="A1" s="306" t="s">
        <v>120</v>
      </c>
      <c r="B1" s="306"/>
      <c r="C1" s="306"/>
      <c r="D1" s="306"/>
      <c r="E1" s="306"/>
      <c r="F1" s="306"/>
      <c r="G1" s="306"/>
      <c r="H1" s="306"/>
      <c r="I1" s="306"/>
      <c r="J1" s="306"/>
      <c r="K1" s="306"/>
      <c r="L1" s="306"/>
      <c r="M1" s="306"/>
      <c r="N1" s="306"/>
      <c r="O1" s="306"/>
      <c r="P1" s="306"/>
      <c r="Q1" s="306"/>
      <c r="R1" s="306"/>
      <c r="S1" s="306"/>
      <c r="T1" s="306"/>
      <c r="U1" s="306"/>
      <c r="V1" s="306"/>
      <c r="W1" s="306"/>
      <c r="X1" s="306"/>
      <c r="Y1" s="306"/>
      <c r="Z1" s="306"/>
      <c r="AA1" s="306"/>
      <c r="AB1" s="306"/>
      <c r="AC1" s="306"/>
      <c r="AD1" s="306"/>
      <c r="AE1" s="306"/>
      <c r="AF1" s="306"/>
      <c r="AG1" s="306"/>
      <c r="AH1" s="306"/>
      <c r="AI1" s="306"/>
      <c r="AJ1" s="306"/>
      <c r="AK1" s="306"/>
      <c r="AL1" s="306"/>
      <c r="AM1" s="306"/>
      <c r="AN1" s="306"/>
      <c r="AO1" s="306"/>
      <c r="AP1" s="306"/>
      <c r="AQ1" s="306"/>
      <c r="AR1" s="306"/>
      <c r="AS1" s="306"/>
      <c r="AT1" s="306"/>
      <c r="AU1" s="306"/>
      <c r="AV1" s="306"/>
      <c r="AW1" s="306"/>
      <c r="AX1" s="306"/>
      <c r="AY1" s="306"/>
      <c r="AZ1" s="306"/>
      <c r="BA1" s="306"/>
    </row>
    <row r="2" spans="1:56" x14ac:dyDescent="0.2">
      <c r="A2" s="306" t="s">
        <v>121</v>
      </c>
      <c r="B2" s="306"/>
      <c r="C2" s="306"/>
      <c r="D2" s="306"/>
      <c r="E2" s="306"/>
      <c r="F2" s="306"/>
      <c r="G2" s="306"/>
      <c r="H2" s="306"/>
      <c r="I2" s="306"/>
      <c r="J2" s="306"/>
      <c r="K2" s="306"/>
      <c r="L2" s="306"/>
      <c r="M2" s="306"/>
      <c r="N2" s="306"/>
      <c r="O2" s="306"/>
      <c r="P2" s="306"/>
      <c r="Q2" s="306"/>
      <c r="R2" s="306"/>
      <c r="S2" s="306"/>
      <c r="T2" s="306"/>
      <c r="U2" s="306"/>
      <c r="V2" s="306"/>
      <c r="W2" s="306"/>
      <c r="X2" s="306"/>
      <c r="Y2" s="306"/>
      <c r="Z2" s="306"/>
      <c r="AA2" s="306"/>
      <c r="AB2" s="306"/>
      <c r="AC2" s="306"/>
      <c r="AD2" s="306"/>
      <c r="AE2" s="306"/>
      <c r="AF2" s="306"/>
      <c r="AG2" s="306"/>
      <c r="AH2" s="306"/>
      <c r="AI2" s="306"/>
      <c r="AJ2" s="306"/>
      <c r="AK2" s="306"/>
      <c r="AL2" s="306"/>
      <c r="AM2" s="306"/>
      <c r="AN2" s="306"/>
      <c r="AO2" s="306"/>
      <c r="AP2" s="306"/>
      <c r="AQ2" s="306"/>
      <c r="AR2" s="306"/>
      <c r="AS2" s="306"/>
      <c r="AT2" s="306"/>
      <c r="AU2" s="306"/>
      <c r="AV2" s="306"/>
      <c r="AW2" s="306"/>
      <c r="AX2" s="306"/>
      <c r="AY2" s="306"/>
      <c r="AZ2" s="306"/>
      <c r="BA2" s="306"/>
    </row>
    <row r="3" spans="1:56" x14ac:dyDescent="0.2">
      <c r="A3" s="306" t="s">
        <v>122</v>
      </c>
      <c r="B3" s="306"/>
      <c r="C3" s="306"/>
      <c r="D3" s="306"/>
      <c r="E3" s="306"/>
      <c r="F3" s="306"/>
      <c r="G3" s="306"/>
      <c r="H3" s="306"/>
      <c r="I3" s="306"/>
      <c r="J3" s="306"/>
      <c r="K3" s="306"/>
      <c r="L3" s="306"/>
      <c r="M3" s="306"/>
      <c r="N3" s="306"/>
      <c r="O3" s="306"/>
      <c r="P3" s="306"/>
      <c r="Q3" s="306"/>
      <c r="R3" s="306"/>
      <c r="S3" s="306"/>
      <c r="T3" s="306"/>
      <c r="U3" s="306"/>
      <c r="V3" s="306"/>
      <c r="W3" s="306"/>
      <c r="X3" s="306"/>
      <c r="Y3" s="306"/>
      <c r="Z3" s="306"/>
      <c r="AA3" s="306"/>
      <c r="AB3" s="306"/>
      <c r="AC3" s="306"/>
      <c r="AD3" s="306"/>
      <c r="AE3" s="306"/>
      <c r="AF3" s="306"/>
      <c r="AG3" s="306"/>
      <c r="AH3" s="306"/>
      <c r="AI3" s="306"/>
      <c r="AJ3" s="306"/>
      <c r="AK3" s="306"/>
      <c r="AL3" s="306"/>
      <c r="AM3" s="306"/>
      <c r="AN3" s="306"/>
      <c r="AO3" s="306"/>
      <c r="AP3" s="306"/>
      <c r="AQ3" s="306"/>
      <c r="AR3" s="306"/>
      <c r="AS3" s="306"/>
      <c r="AT3" s="306"/>
      <c r="AU3" s="306"/>
      <c r="AV3" s="306"/>
      <c r="AW3" s="306"/>
      <c r="AX3" s="306"/>
      <c r="AY3" s="306"/>
      <c r="AZ3" s="306"/>
      <c r="BA3" s="306"/>
    </row>
    <row r="4" spans="1:56" x14ac:dyDescent="0.2">
      <c r="A4" s="307" t="s">
        <v>120</v>
      </c>
      <c r="B4" s="307"/>
      <c r="C4" s="307"/>
      <c r="D4" s="307"/>
      <c r="E4" s="307"/>
      <c r="F4" s="307"/>
      <c r="G4" s="307"/>
      <c r="H4" s="307"/>
      <c r="I4" s="307"/>
      <c r="J4" s="307"/>
      <c r="K4" s="307"/>
      <c r="L4" s="307"/>
      <c r="M4" s="307"/>
      <c r="N4" s="307"/>
      <c r="O4" s="307"/>
      <c r="P4" s="307"/>
      <c r="Q4" s="307"/>
      <c r="R4" s="307"/>
      <c r="S4" s="307"/>
      <c r="T4" s="307"/>
      <c r="U4" s="307"/>
      <c r="V4" s="307"/>
      <c r="W4" s="307"/>
      <c r="X4" s="307"/>
      <c r="Y4" s="307"/>
      <c r="Z4" s="307"/>
      <c r="AA4" s="307"/>
      <c r="AB4" s="307"/>
      <c r="AC4" s="307"/>
      <c r="AD4" s="307"/>
      <c r="AE4" s="307"/>
      <c r="AF4" s="307"/>
      <c r="AG4" s="307"/>
      <c r="AH4" s="307"/>
      <c r="AI4" s="307"/>
      <c r="AJ4" s="307"/>
      <c r="AK4" s="307"/>
      <c r="AL4" s="307"/>
      <c r="AM4" s="307"/>
      <c r="AN4" s="307"/>
      <c r="AO4" s="307"/>
      <c r="AP4" s="307"/>
      <c r="AQ4" s="307"/>
      <c r="AR4" s="307"/>
      <c r="AS4" s="307"/>
      <c r="AT4" s="307"/>
      <c r="AU4" s="307"/>
      <c r="AV4" s="307"/>
      <c r="AW4" s="307"/>
      <c r="AX4" s="307"/>
      <c r="AY4" s="307"/>
      <c r="AZ4" s="307"/>
      <c r="BA4" s="307"/>
    </row>
    <row r="5" spans="1:56" x14ac:dyDescent="0.2">
      <c r="A5" s="22" t="s">
        <v>123</v>
      </c>
      <c r="B5" s="23">
        <v>2010</v>
      </c>
      <c r="C5" s="24"/>
      <c r="D5" s="308" t="s">
        <v>118</v>
      </c>
      <c r="E5" s="309"/>
      <c r="F5" s="309"/>
      <c r="G5" s="309"/>
      <c r="H5" s="309"/>
      <c r="I5" s="310"/>
      <c r="J5" s="24"/>
      <c r="K5" s="24"/>
      <c r="L5" s="24"/>
      <c r="M5" s="24"/>
      <c r="N5" s="24"/>
      <c r="O5" s="24"/>
      <c r="P5" s="24"/>
      <c r="Q5" s="24"/>
      <c r="R5" s="24"/>
      <c r="S5" s="24"/>
      <c r="T5" s="24"/>
      <c r="U5" s="24"/>
      <c r="V5" s="25"/>
      <c r="W5" s="25"/>
      <c r="X5" s="25"/>
      <c r="Y5" s="25"/>
      <c r="Z5" s="26"/>
      <c r="AA5" s="25"/>
      <c r="AB5" s="25"/>
      <c r="AC5" s="311" t="s">
        <v>49</v>
      </c>
      <c r="AD5" s="311"/>
      <c r="AE5" s="311"/>
      <c r="AF5" s="311"/>
      <c r="AG5" s="311"/>
      <c r="AH5" s="311"/>
      <c r="AI5" s="311"/>
      <c r="AJ5" s="311"/>
      <c r="AK5" s="311"/>
      <c r="AL5" s="311"/>
      <c r="AM5" s="171"/>
      <c r="AN5" s="171"/>
      <c r="AO5" s="171"/>
      <c r="AP5" s="102"/>
      <c r="AQ5" s="172"/>
      <c r="AR5" s="173"/>
      <c r="AS5" s="102"/>
      <c r="AT5" s="101" t="s">
        <v>72</v>
      </c>
      <c r="AU5" s="101"/>
      <c r="AV5" s="101"/>
      <c r="AW5" s="101"/>
      <c r="AX5" s="90"/>
      <c r="AY5" s="91"/>
      <c r="AZ5" s="92"/>
      <c r="BA5" s="92"/>
      <c r="BB5" s="101" t="s">
        <v>38</v>
      </c>
      <c r="BC5" s="101"/>
      <c r="BD5" s="102"/>
    </row>
    <row r="6" spans="1:56" x14ac:dyDescent="0.2">
      <c r="A6" s="25"/>
      <c r="B6" s="27" t="s">
        <v>4</v>
      </c>
      <c r="C6" s="27"/>
      <c r="D6" s="27"/>
      <c r="E6" s="27"/>
      <c r="F6" s="27"/>
      <c r="G6" s="27"/>
      <c r="H6" s="27" t="s">
        <v>5</v>
      </c>
      <c r="I6" s="27"/>
      <c r="J6" s="27"/>
      <c r="K6" s="28"/>
      <c r="L6" s="27" t="s">
        <v>6</v>
      </c>
      <c r="M6" s="27"/>
      <c r="N6" s="27"/>
      <c r="O6" s="27" t="s">
        <v>7</v>
      </c>
      <c r="P6" s="27"/>
      <c r="Q6" s="27"/>
      <c r="R6" s="27"/>
      <c r="S6" s="27" t="s">
        <v>8</v>
      </c>
      <c r="T6" s="27"/>
      <c r="U6" s="27"/>
      <c r="V6" s="27"/>
      <c r="W6" s="25"/>
      <c r="X6" s="25"/>
      <c r="Y6" s="25"/>
      <c r="Z6" s="25"/>
      <c r="AA6" s="25"/>
      <c r="AB6" s="25"/>
      <c r="AC6" s="312" t="s">
        <v>58</v>
      </c>
      <c r="AD6" s="312"/>
      <c r="AE6" s="312"/>
      <c r="AF6" s="312"/>
      <c r="AG6" s="313"/>
      <c r="AH6" s="312"/>
      <c r="AI6" s="312"/>
      <c r="AJ6" s="312"/>
      <c r="AK6" s="312"/>
      <c r="AL6" s="85"/>
      <c r="AM6" s="100" t="s">
        <v>62</v>
      </c>
      <c r="AN6" s="101"/>
      <c r="AO6" s="101"/>
      <c r="AP6" s="102"/>
      <c r="AQ6" s="93" t="s">
        <v>67</v>
      </c>
      <c r="AR6" s="109" t="s">
        <v>68</v>
      </c>
      <c r="AS6" s="102"/>
      <c r="AT6" s="101"/>
      <c r="AU6" s="101"/>
      <c r="AV6" s="102"/>
      <c r="AW6" s="94" t="s">
        <v>73</v>
      </c>
      <c r="AX6" s="95"/>
      <c r="AY6" s="96"/>
      <c r="AZ6" s="96"/>
      <c r="BA6" s="97"/>
      <c r="BB6" s="103"/>
      <c r="BC6" s="104"/>
      <c r="BD6" s="105"/>
    </row>
    <row r="7" spans="1:56" x14ac:dyDescent="0.2">
      <c r="A7" s="29" t="s">
        <v>34</v>
      </c>
      <c r="B7" s="29" t="s">
        <v>9</v>
      </c>
      <c r="C7" s="29" t="s">
        <v>10</v>
      </c>
      <c r="D7" s="29" t="s">
        <v>11</v>
      </c>
      <c r="E7" s="29" t="s">
        <v>12</v>
      </c>
      <c r="F7" s="30" t="s">
        <v>13</v>
      </c>
      <c r="G7" s="29" t="s">
        <v>33</v>
      </c>
      <c r="H7" s="29" t="s">
        <v>14</v>
      </c>
      <c r="I7" s="29" t="s">
        <v>15</v>
      </c>
      <c r="J7" s="29" t="s">
        <v>16</v>
      </c>
      <c r="K7" s="29" t="s">
        <v>17</v>
      </c>
      <c r="L7" s="31" t="s">
        <v>18</v>
      </c>
      <c r="M7" s="31" t="s">
        <v>19</v>
      </c>
      <c r="N7" s="31" t="s">
        <v>20</v>
      </c>
      <c r="O7" s="29" t="s">
        <v>21</v>
      </c>
      <c r="P7" s="29" t="s">
        <v>22</v>
      </c>
      <c r="Q7" s="29" t="s">
        <v>23</v>
      </c>
      <c r="R7" s="29" t="s">
        <v>12</v>
      </c>
      <c r="S7" s="29" t="s">
        <v>24</v>
      </c>
      <c r="T7" s="29" t="s">
        <v>22</v>
      </c>
      <c r="U7" s="29" t="s">
        <v>23</v>
      </c>
      <c r="V7" s="29" t="s">
        <v>12</v>
      </c>
      <c r="W7" s="29" t="s">
        <v>25</v>
      </c>
      <c r="X7" s="29" t="s">
        <v>26</v>
      </c>
      <c r="Y7" s="29" t="s">
        <v>27</v>
      </c>
      <c r="Z7" s="29" t="s">
        <v>28</v>
      </c>
      <c r="AA7" s="29" t="s">
        <v>29</v>
      </c>
      <c r="AB7" s="29" t="s">
        <v>30</v>
      </c>
      <c r="AC7" s="32" t="s">
        <v>50</v>
      </c>
      <c r="AD7" s="32" t="s">
        <v>37</v>
      </c>
      <c r="AE7" s="74" t="s">
        <v>51</v>
      </c>
      <c r="AF7" s="32" t="s">
        <v>52</v>
      </c>
      <c r="AG7" s="79" t="s">
        <v>53</v>
      </c>
      <c r="AH7" s="80" t="s">
        <v>57</v>
      </c>
      <c r="AI7" s="77"/>
      <c r="AJ7" s="77" t="s">
        <v>59</v>
      </c>
      <c r="AK7" s="77" t="s">
        <v>60</v>
      </c>
      <c r="AL7" s="77" t="s">
        <v>61</v>
      </c>
      <c r="AM7" s="106" t="s">
        <v>63</v>
      </c>
      <c r="AN7" s="106" t="s">
        <v>64</v>
      </c>
      <c r="AO7" s="106" t="s">
        <v>65</v>
      </c>
      <c r="AP7" s="106" t="s">
        <v>66</v>
      </c>
      <c r="AQ7" s="106" t="s">
        <v>69</v>
      </c>
      <c r="AR7" s="106" t="s">
        <v>70</v>
      </c>
      <c r="AS7" s="106" t="s">
        <v>71</v>
      </c>
      <c r="AT7" s="98" t="s">
        <v>54</v>
      </c>
      <c r="AU7" s="98" t="s">
        <v>55</v>
      </c>
      <c r="AV7" s="99" t="s">
        <v>56</v>
      </c>
      <c r="AW7" s="107" t="s">
        <v>75</v>
      </c>
      <c r="AX7" s="108" t="s">
        <v>74</v>
      </c>
      <c r="AY7" s="302" t="s">
        <v>41</v>
      </c>
      <c r="AZ7" s="303"/>
      <c r="BA7" s="302" t="s">
        <v>40</v>
      </c>
      <c r="BB7" s="303"/>
      <c r="BC7" s="302" t="s">
        <v>39</v>
      </c>
      <c r="BD7" s="303"/>
    </row>
    <row r="8" spans="1:56" x14ac:dyDescent="0.2">
      <c r="A8" s="33"/>
      <c r="B8" s="34"/>
      <c r="C8" s="34"/>
      <c r="D8" s="35"/>
      <c r="E8" s="34"/>
      <c r="F8" s="36"/>
      <c r="G8" s="35"/>
      <c r="H8" s="34"/>
      <c r="I8" s="35"/>
      <c r="J8" s="35"/>
      <c r="K8" s="35"/>
      <c r="L8" s="35"/>
      <c r="M8" s="35"/>
      <c r="N8" s="34"/>
      <c r="O8" s="34"/>
      <c r="P8" s="34"/>
      <c r="Q8" s="35"/>
      <c r="R8" s="35"/>
      <c r="S8" s="35"/>
      <c r="T8" s="35"/>
      <c r="U8" s="35"/>
      <c r="V8" s="34"/>
      <c r="W8" s="35"/>
      <c r="X8" s="34"/>
      <c r="Y8" s="34"/>
      <c r="Z8" s="34"/>
      <c r="AA8" s="34"/>
      <c r="AB8" s="37"/>
      <c r="AC8" s="37"/>
      <c r="AD8" s="37"/>
      <c r="AE8" s="37"/>
      <c r="AF8" s="37"/>
      <c r="AG8" s="37"/>
      <c r="AH8" s="37"/>
      <c r="AI8" s="76" t="s">
        <v>76</v>
      </c>
      <c r="AJ8" s="37"/>
      <c r="AK8" s="37"/>
      <c r="AL8" s="37"/>
      <c r="AM8" s="38"/>
      <c r="AN8" s="37"/>
      <c r="AO8" s="37"/>
      <c r="AP8" s="37"/>
      <c r="AQ8" s="37"/>
      <c r="AR8" s="78"/>
      <c r="AS8" s="76"/>
      <c r="AT8" s="76"/>
      <c r="AU8" s="76"/>
      <c r="AV8" s="76"/>
      <c r="AW8" s="37"/>
      <c r="AX8" s="38"/>
      <c r="AY8" s="39" t="s">
        <v>43</v>
      </c>
      <c r="AZ8" s="39" t="s">
        <v>42</v>
      </c>
      <c r="BA8" s="40" t="s">
        <v>43</v>
      </c>
      <c r="BB8" s="39" t="s">
        <v>42</v>
      </c>
      <c r="BC8" s="41" t="s">
        <v>42</v>
      </c>
      <c r="BD8" s="41"/>
    </row>
    <row r="9" spans="1:56" x14ac:dyDescent="0.2">
      <c r="A9" s="174">
        <v>1</v>
      </c>
      <c r="B9" s="141">
        <v>24.1</v>
      </c>
      <c r="C9" s="141">
        <v>31.1</v>
      </c>
      <c r="D9" s="141">
        <v>18.600000000000001</v>
      </c>
      <c r="E9" s="175">
        <f>C9-D9</f>
        <v>12.5</v>
      </c>
      <c r="F9" s="141">
        <v>18.5</v>
      </c>
      <c r="G9" s="141">
        <v>19.5</v>
      </c>
      <c r="H9" s="141">
        <v>19.2</v>
      </c>
      <c r="I9" s="141">
        <v>21.7</v>
      </c>
      <c r="J9" s="141">
        <v>17.399999999999999</v>
      </c>
      <c r="K9" s="141">
        <v>17.100000000000001</v>
      </c>
      <c r="L9" s="176">
        <v>63</v>
      </c>
      <c r="M9" s="176">
        <v>90</v>
      </c>
      <c r="N9" s="176">
        <v>42</v>
      </c>
      <c r="O9" s="141">
        <v>861.4</v>
      </c>
      <c r="P9" s="141">
        <v>863.6</v>
      </c>
      <c r="Q9" s="141">
        <v>859.1</v>
      </c>
      <c r="R9" s="175">
        <f t="shared" ref="R9:R39" si="0">P9-Q9</f>
        <v>4.5</v>
      </c>
      <c r="S9" s="141">
        <v>1006</v>
      </c>
      <c r="T9" s="141">
        <v>1010.5</v>
      </c>
      <c r="U9" s="141">
        <v>1001.5</v>
      </c>
      <c r="V9" s="141">
        <f>T9-U9</f>
        <v>9</v>
      </c>
      <c r="W9" s="176">
        <v>4</v>
      </c>
      <c r="X9" s="176">
        <v>10</v>
      </c>
      <c r="Y9" s="176">
        <v>2</v>
      </c>
      <c r="Z9" s="141">
        <v>7.5</v>
      </c>
      <c r="AA9" s="141">
        <v>0</v>
      </c>
      <c r="AB9" s="120">
        <v>4.5199999999999996</v>
      </c>
      <c r="AC9" s="120"/>
      <c r="AD9" s="120"/>
      <c r="AE9" s="120"/>
      <c r="AF9" s="120"/>
      <c r="AG9" s="120"/>
      <c r="AH9" s="120"/>
      <c r="AI9" s="120"/>
      <c r="AJ9" s="120" t="s">
        <v>80</v>
      </c>
      <c r="AK9" s="120"/>
      <c r="AL9" s="120"/>
      <c r="AM9" s="118"/>
      <c r="AN9" s="118"/>
      <c r="AO9" s="118"/>
      <c r="AP9" s="118"/>
      <c r="AQ9" s="118"/>
      <c r="AR9" s="118"/>
      <c r="AS9" s="118"/>
      <c r="AT9" s="118"/>
      <c r="AU9" s="118" t="s">
        <v>80</v>
      </c>
      <c r="AV9" s="118"/>
      <c r="AW9" s="118"/>
      <c r="AX9" s="118" t="s">
        <v>102</v>
      </c>
      <c r="AY9" s="46" t="s">
        <v>81</v>
      </c>
      <c r="AZ9" s="43">
        <v>0.9</v>
      </c>
      <c r="BA9" s="45">
        <v>68</v>
      </c>
      <c r="BB9" s="44">
        <v>4.8</v>
      </c>
      <c r="BC9" s="119">
        <v>1</v>
      </c>
      <c r="BD9" s="177"/>
    </row>
    <row r="10" spans="1:56" x14ac:dyDescent="0.2">
      <c r="A10" s="174">
        <f t="shared" ref="A10:A15" si="1">A9+1</f>
        <v>2</v>
      </c>
      <c r="B10" s="141">
        <v>24.4</v>
      </c>
      <c r="C10" s="141">
        <v>33.4</v>
      </c>
      <c r="D10" s="141">
        <v>18.399999999999999</v>
      </c>
      <c r="E10" s="175">
        <f t="shared" ref="E10:E39" si="2">C10-D10</f>
        <v>15</v>
      </c>
      <c r="F10" s="141">
        <v>18.100000000000001</v>
      </c>
      <c r="G10" s="141">
        <v>19.5</v>
      </c>
      <c r="H10" s="141">
        <v>19.100000000000001</v>
      </c>
      <c r="I10" s="141">
        <v>21.3</v>
      </c>
      <c r="J10" s="141">
        <v>16</v>
      </c>
      <c r="K10" s="141">
        <v>16.8</v>
      </c>
      <c r="L10" s="176">
        <v>62</v>
      </c>
      <c r="M10" s="176">
        <v>94</v>
      </c>
      <c r="N10" s="176">
        <v>31</v>
      </c>
      <c r="O10" s="141">
        <v>861.8</v>
      </c>
      <c r="P10" s="141">
        <v>863.3</v>
      </c>
      <c r="Q10" s="141">
        <v>860.1</v>
      </c>
      <c r="R10" s="175">
        <f t="shared" si="0"/>
        <v>3.1999999999999318</v>
      </c>
      <c r="S10" s="141">
        <v>1005.8</v>
      </c>
      <c r="T10" s="141">
        <v>1008.4</v>
      </c>
      <c r="U10" s="141">
        <v>1002.6</v>
      </c>
      <c r="V10" s="141">
        <f t="shared" ref="V10:V39" si="3">T10-U10</f>
        <v>5.7999999999999545</v>
      </c>
      <c r="W10" s="176">
        <v>4</v>
      </c>
      <c r="X10" s="176">
        <v>10</v>
      </c>
      <c r="Y10" s="176">
        <v>2</v>
      </c>
      <c r="Z10" s="341">
        <v>7.8</v>
      </c>
      <c r="AA10" s="141">
        <v>1</v>
      </c>
      <c r="AB10" s="120">
        <v>6.9</v>
      </c>
      <c r="AC10" s="120" t="s">
        <v>80</v>
      </c>
      <c r="AD10" s="120"/>
      <c r="AE10" s="120"/>
      <c r="AF10" s="120"/>
      <c r="AG10" s="120"/>
      <c r="AH10" s="120"/>
      <c r="AI10" s="120"/>
      <c r="AJ10" s="120" t="s">
        <v>80</v>
      </c>
      <c r="AK10" s="120"/>
      <c r="AL10" s="120"/>
      <c r="AM10" s="118"/>
      <c r="AN10" s="118"/>
      <c r="AO10" s="118"/>
      <c r="AP10" s="118"/>
      <c r="AQ10" s="118"/>
      <c r="AR10" s="118"/>
      <c r="AS10" s="118"/>
      <c r="AT10" s="118" t="s">
        <v>80</v>
      </c>
      <c r="AU10" s="118" t="s">
        <v>80</v>
      </c>
      <c r="AV10" s="118"/>
      <c r="AW10" s="118"/>
      <c r="AX10" s="118" t="s">
        <v>101</v>
      </c>
      <c r="AY10" s="46" t="s">
        <v>81</v>
      </c>
      <c r="AZ10" s="43">
        <v>1.2</v>
      </c>
      <c r="BA10" s="45">
        <v>293</v>
      </c>
      <c r="BB10" s="44">
        <v>14.6</v>
      </c>
      <c r="BC10" s="119">
        <v>1.3</v>
      </c>
      <c r="BD10" s="177"/>
    </row>
    <row r="11" spans="1:56" x14ac:dyDescent="0.2">
      <c r="A11" s="174">
        <f t="shared" si="1"/>
        <v>3</v>
      </c>
      <c r="B11" s="141">
        <v>23</v>
      </c>
      <c r="C11" s="141">
        <v>28.5</v>
      </c>
      <c r="D11" s="141">
        <v>17.5</v>
      </c>
      <c r="E11" s="175">
        <f t="shared" si="2"/>
        <v>11</v>
      </c>
      <c r="F11" s="141">
        <v>17</v>
      </c>
      <c r="G11" s="141">
        <v>17.899999999999999</v>
      </c>
      <c r="H11" s="141">
        <v>17</v>
      </c>
      <c r="I11" s="141">
        <v>21.3</v>
      </c>
      <c r="J11" s="141">
        <v>14.7</v>
      </c>
      <c r="K11" s="141">
        <v>14.9</v>
      </c>
      <c r="L11" s="176">
        <v>60</v>
      </c>
      <c r="M11" s="176">
        <v>91</v>
      </c>
      <c r="N11" s="176">
        <v>40</v>
      </c>
      <c r="O11" s="141">
        <v>866.1</v>
      </c>
      <c r="P11" s="141">
        <v>867.8</v>
      </c>
      <c r="Q11" s="141">
        <v>864.1</v>
      </c>
      <c r="R11" s="175">
        <f t="shared" si="0"/>
        <v>3.6999999999999318</v>
      </c>
      <c r="S11" s="141">
        <v>1012</v>
      </c>
      <c r="T11" s="141">
        <v>1015.4</v>
      </c>
      <c r="U11" s="141">
        <v>1009.1</v>
      </c>
      <c r="V11" s="141">
        <f t="shared" si="3"/>
        <v>6.2999999999999545</v>
      </c>
      <c r="W11" s="176">
        <v>4</v>
      </c>
      <c r="X11" s="176">
        <v>10</v>
      </c>
      <c r="Y11" s="176">
        <v>2</v>
      </c>
      <c r="Z11" s="341">
        <v>7.9</v>
      </c>
      <c r="AA11" s="141">
        <v>0</v>
      </c>
      <c r="AB11" s="120">
        <v>6.63</v>
      </c>
      <c r="AC11" s="120"/>
      <c r="AD11" s="120"/>
      <c r="AE11" s="120"/>
      <c r="AF11" s="120"/>
      <c r="AG11" s="120"/>
      <c r="AH11" s="120"/>
      <c r="AI11" s="120"/>
      <c r="AJ11" s="120" t="s">
        <v>80</v>
      </c>
      <c r="AK11" s="120"/>
      <c r="AL11" s="120"/>
      <c r="AM11" s="118"/>
      <c r="AN11" s="118"/>
      <c r="AO11" s="118"/>
      <c r="AP11" s="118"/>
      <c r="AQ11" s="118"/>
      <c r="AR11" s="118"/>
      <c r="AS11" s="118"/>
      <c r="AT11" s="118"/>
      <c r="AU11" s="118"/>
      <c r="AV11" s="118"/>
      <c r="AW11" s="118"/>
      <c r="AX11" s="118"/>
      <c r="AY11" s="46">
        <v>68</v>
      </c>
      <c r="AZ11" s="43">
        <v>3</v>
      </c>
      <c r="BA11" s="45">
        <v>68</v>
      </c>
      <c r="BB11" s="44">
        <v>11.5</v>
      </c>
      <c r="BC11" s="119">
        <v>3</v>
      </c>
      <c r="BD11" s="177"/>
    </row>
    <row r="12" spans="1:56" x14ac:dyDescent="0.2">
      <c r="A12" s="174">
        <f t="shared" si="1"/>
        <v>4</v>
      </c>
      <c r="B12" s="141">
        <v>19.600000000000001</v>
      </c>
      <c r="C12" s="141">
        <v>26</v>
      </c>
      <c r="D12" s="141">
        <v>18.399999999999999</v>
      </c>
      <c r="E12" s="175">
        <f t="shared" si="2"/>
        <v>7.6000000000000014</v>
      </c>
      <c r="F12" s="141">
        <v>17.2</v>
      </c>
      <c r="G12" s="141">
        <v>15.9</v>
      </c>
      <c r="H12" s="141">
        <v>16</v>
      </c>
      <c r="I12" s="141">
        <v>16.399999999999999</v>
      </c>
      <c r="J12" s="141">
        <v>15.6</v>
      </c>
      <c r="K12" s="141">
        <v>14.1</v>
      </c>
      <c r="L12" s="176">
        <v>72</v>
      </c>
      <c r="M12" s="176">
        <v>75</v>
      </c>
      <c r="N12" s="176">
        <v>63</v>
      </c>
      <c r="O12" s="141">
        <v>867.3</v>
      </c>
      <c r="P12" s="141">
        <v>868</v>
      </c>
      <c r="Q12" s="141">
        <v>866.5</v>
      </c>
      <c r="R12" s="175">
        <f t="shared" si="0"/>
        <v>1.5</v>
      </c>
      <c r="S12" s="141">
        <v>1014.8</v>
      </c>
      <c r="T12" s="141">
        <v>1015.9</v>
      </c>
      <c r="U12" s="141">
        <v>1013.1</v>
      </c>
      <c r="V12" s="141">
        <f t="shared" si="3"/>
        <v>2.7999999999999545</v>
      </c>
      <c r="W12" s="176">
        <v>7</v>
      </c>
      <c r="X12" s="176">
        <v>10</v>
      </c>
      <c r="Y12" s="176">
        <v>2</v>
      </c>
      <c r="Z12" s="341">
        <v>3.4</v>
      </c>
      <c r="AA12" s="141">
        <v>0</v>
      </c>
      <c r="AB12" s="120">
        <v>6.87</v>
      </c>
      <c r="AC12" s="120"/>
      <c r="AD12" s="120"/>
      <c r="AE12" s="120"/>
      <c r="AF12" s="120"/>
      <c r="AG12" s="120"/>
      <c r="AH12" s="120"/>
      <c r="AI12" s="120"/>
      <c r="AJ12" s="120"/>
      <c r="AK12" s="120"/>
      <c r="AL12" s="120"/>
      <c r="AM12" s="17"/>
      <c r="AN12" s="118"/>
      <c r="AO12" s="118"/>
      <c r="AP12" s="118"/>
      <c r="AQ12" s="118"/>
      <c r="AR12" s="118"/>
      <c r="AS12" s="118"/>
      <c r="AT12" s="118"/>
      <c r="AU12" s="118"/>
      <c r="AV12" s="118"/>
      <c r="AW12" s="118"/>
      <c r="AX12" s="118"/>
      <c r="AY12" s="46">
        <v>68</v>
      </c>
      <c r="AZ12" s="43">
        <v>1</v>
      </c>
      <c r="BA12" s="45">
        <v>68</v>
      </c>
      <c r="BB12" s="84">
        <v>4.5</v>
      </c>
      <c r="BC12" s="119">
        <v>1</v>
      </c>
      <c r="BD12" s="177"/>
    </row>
    <row r="13" spans="1:56" x14ac:dyDescent="0.2">
      <c r="A13" s="174">
        <f t="shared" si="1"/>
        <v>5</v>
      </c>
      <c r="B13" s="141">
        <v>22.9</v>
      </c>
      <c r="C13" s="141">
        <v>30.2</v>
      </c>
      <c r="D13" s="141">
        <v>15.4</v>
      </c>
      <c r="E13" s="175">
        <f t="shared" si="2"/>
        <v>14.799999999999999</v>
      </c>
      <c r="F13" s="141">
        <v>15.2</v>
      </c>
      <c r="G13" s="141">
        <v>17.3</v>
      </c>
      <c r="H13" s="141">
        <v>14.2</v>
      </c>
      <c r="I13" s="141">
        <v>18.3</v>
      </c>
      <c r="J13" s="141">
        <v>12.7</v>
      </c>
      <c r="K13" s="141">
        <v>11.4</v>
      </c>
      <c r="L13" s="176">
        <v>56</v>
      </c>
      <c r="M13" s="176">
        <v>93</v>
      </c>
      <c r="N13" s="176">
        <v>30</v>
      </c>
      <c r="O13" s="141">
        <v>860.9</v>
      </c>
      <c r="P13" s="141">
        <v>863.5</v>
      </c>
      <c r="Q13" s="141">
        <v>858.1</v>
      </c>
      <c r="R13" s="175">
        <f t="shared" si="0"/>
        <v>5.3999999999999773</v>
      </c>
      <c r="S13" s="141">
        <v>1007.7</v>
      </c>
      <c r="T13" s="141">
        <v>1011.1</v>
      </c>
      <c r="U13" s="141">
        <v>1000.4</v>
      </c>
      <c r="V13" s="141">
        <f t="shared" si="3"/>
        <v>10.700000000000045</v>
      </c>
      <c r="W13" s="176">
        <v>1</v>
      </c>
      <c r="X13" s="176">
        <v>10</v>
      </c>
      <c r="Y13" s="176">
        <v>2</v>
      </c>
      <c r="Z13" s="141">
        <v>11</v>
      </c>
      <c r="AA13" s="141">
        <v>0</v>
      </c>
      <c r="AB13" s="120">
        <v>3.41</v>
      </c>
      <c r="AC13" s="120"/>
      <c r="AD13" s="120"/>
      <c r="AE13" s="120"/>
      <c r="AF13" s="120"/>
      <c r="AG13" s="120"/>
      <c r="AH13" s="120"/>
      <c r="AI13" s="120"/>
      <c r="AJ13" s="120" t="s">
        <v>80</v>
      </c>
      <c r="AK13" s="120"/>
      <c r="AL13" s="120"/>
      <c r="AM13" s="118"/>
      <c r="AN13" s="118"/>
      <c r="AO13" s="118"/>
      <c r="AP13" s="118"/>
      <c r="AQ13" s="118"/>
      <c r="AR13" s="118"/>
      <c r="AS13" s="118"/>
      <c r="AT13" s="118"/>
      <c r="AU13" s="118"/>
      <c r="AV13" s="118"/>
      <c r="AW13" s="118"/>
      <c r="AX13" s="118"/>
      <c r="AY13" s="46">
        <v>68</v>
      </c>
      <c r="AZ13" s="43">
        <v>1.8</v>
      </c>
      <c r="BA13" s="45">
        <v>90</v>
      </c>
      <c r="BB13" s="44">
        <v>5</v>
      </c>
      <c r="BC13" s="119">
        <v>1.1000000000000001</v>
      </c>
      <c r="BD13" s="177"/>
    </row>
    <row r="14" spans="1:56" x14ac:dyDescent="0.2">
      <c r="A14" s="174">
        <f t="shared" si="1"/>
        <v>6</v>
      </c>
      <c r="B14" s="141">
        <v>25.2</v>
      </c>
      <c r="C14" s="141">
        <v>32.4</v>
      </c>
      <c r="D14" s="141">
        <v>16</v>
      </c>
      <c r="E14" s="175">
        <f t="shared" si="2"/>
        <v>16.399999999999999</v>
      </c>
      <c r="F14" s="141">
        <v>15</v>
      </c>
      <c r="G14" s="141">
        <v>17</v>
      </c>
      <c r="H14" s="141">
        <v>14.7</v>
      </c>
      <c r="I14" s="141">
        <v>16.7</v>
      </c>
      <c r="J14" s="141">
        <v>12.4</v>
      </c>
      <c r="K14" s="141">
        <v>12.7</v>
      </c>
      <c r="L14" s="176">
        <v>49</v>
      </c>
      <c r="M14" s="176">
        <v>83</v>
      </c>
      <c r="N14" s="176">
        <v>27</v>
      </c>
      <c r="O14" s="141">
        <v>858.9</v>
      </c>
      <c r="P14" s="141">
        <v>860.3</v>
      </c>
      <c r="Q14" s="141">
        <v>856.6</v>
      </c>
      <c r="R14" s="175">
        <f t="shared" si="0"/>
        <v>3.6999999999999318</v>
      </c>
      <c r="S14" s="141">
        <v>1002.7</v>
      </c>
      <c r="T14" s="141">
        <v>1006.5</v>
      </c>
      <c r="U14" s="141">
        <v>997.9</v>
      </c>
      <c r="V14" s="141">
        <f t="shared" si="3"/>
        <v>8.6000000000000227</v>
      </c>
      <c r="W14" s="176">
        <v>1</v>
      </c>
      <c r="X14" s="176">
        <v>10</v>
      </c>
      <c r="Y14" s="176">
        <v>2</v>
      </c>
      <c r="Z14" s="341">
        <v>11.4</v>
      </c>
      <c r="AA14" s="141">
        <v>0</v>
      </c>
      <c r="AB14" s="120">
        <v>7.87</v>
      </c>
      <c r="AC14" s="120"/>
      <c r="AD14" s="120"/>
      <c r="AE14" s="120"/>
      <c r="AF14" s="120"/>
      <c r="AG14" s="120"/>
      <c r="AH14" s="120"/>
      <c r="AI14" s="120"/>
      <c r="AJ14" s="120" t="s">
        <v>80</v>
      </c>
      <c r="AK14" s="120"/>
      <c r="AL14" s="120"/>
      <c r="AM14" s="118"/>
      <c r="AN14" s="118"/>
      <c r="AO14" s="118"/>
      <c r="AP14" s="118"/>
      <c r="AQ14" s="118"/>
      <c r="AR14" s="118"/>
      <c r="AS14" s="118"/>
      <c r="AT14" s="118"/>
      <c r="AU14" s="118"/>
      <c r="AV14" s="118"/>
      <c r="AW14" s="118"/>
      <c r="AX14" s="118"/>
      <c r="AY14" s="46">
        <v>248</v>
      </c>
      <c r="AZ14" s="43">
        <v>1.8</v>
      </c>
      <c r="BA14" s="45">
        <v>90</v>
      </c>
      <c r="BB14" s="44">
        <v>8.4</v>
      </c>
      <c r="BC14" s="119">
        <v>1.7</v>
      </c>
      <c r="BD14" s="182"/>
    </row>
    <row r="15" spans="1:56" x14ac:dyDescent="0.2">
      <c r="A15" s="174">
        <f t="shared" si="1"/>
        <v>7</v>
      </c>
      <c r="B15" s="141">
        <v>24.4</v>
      </c>
      <c r="C15" s="141">
        <v>32.799999999999997</v>
      </c>
      <c r="D15" s="141">
        <v>15.4</v>
      </c>
      <c r="E15" s="175">
        <f t="shared" si="2"/>
        <v>17.399999999999999</v>
      </c>
      <c r="F15" s="141">
        <v>14.8</v>
      </c>
      <c r="G15" s="141">
        <v>16</v>
      </c>
      <c r="H15" s="141">
        <v>13.4</v>
      </c>
      <c r="I15" s="141">
        <v>17.399999999999999</v>
      </c>
      <c r="J15" s="141">
        <v>10</v>
      </c>
      <c r="K15" s="141">
        <v>11.2</v>
      </c>
      <c r="L15" s="176">
        <v>49</v>
      </c>
      <c r="M15" s="176">
        <v>95</v>
      </c>
      <c r="N15" s="176">
        <v>22</v>
      </c>
      <c r="O15" s="141">
        <v>860.2</v>
      </c>
      <c r="P15" s="141">
        <v>861.9</v>
      </c>
      <c r="Q15" s="141">
        <v>858.4</v>
      </c>
      <c r="R15" s="175">
        <f t="shared" si="0"/>
        <v>3.5</v>
      </c>
      <c r="S15" s="141">
        <v>1004.1</v>
      </c>
      <c r="T15" s="141">
        <v>1008</v>
      </c>
      <c r="U15" s="141">
        <v>999.9</v>
      </c>
      <c r="V15" s="141">
        <f t="shared" si="3"/>
        <v>8.1000000000000227</v>
      </c>
      <c r="W15" s="176">
        <v>1</v>
      </c>
      <c r="X15" s="176">
        <v>10</v>
      </c>
      <c r="Y15" s="176">
        <v>2</v>
      </c>
      <c r="Z15" s="141">
        <v>11.5</v>
      </c>
      <c r="AA15" s="141">
        <v>0</v>
      </c>
      <c r="AB15" s="120">
        <v>7.35</v>
      </c>
      <c r="AC15" s="120"/>
      <c r="AD15" s="120"/>
      <c r="AE15" s="120"/>
      <c r="AF15" s="120"/>
      <c r="AG15" s="120"/>
      <c r="AH15" s="120"/>
      <c r="AI15" s="120"/>
      <c r="AJ15" s="120"/>
      <c r="AK15" s="120"/>
      <c r="AL15" s="120"/>
      <c r="AM15" s="118"/>
      <c r="AN15" s="118"/>
      <c r="AO15" s="118"/>
      <c r="AP15" s="118"/>
      <c r="AQ15" s="118"/>
      <c r="AR15" s="118"/>
      <c r="AS15" s="118"/>
      <c r="AT15" s="118"/>
      <c r="AU15" s="118"/>
      <c r="AV15" s="118"/>
      <c r="AW15" s="118"/>
      <c r="AX15" s="118"/>
      <c r="AY15" s="46">
        <v>68</v>
      </c>
      <c r="AZ15" s="183">
        <v>1</v>
      </c>
      <c r="BA15" s="45">
        <v>68</v>
      </c>
      <c r="BB15" s="44">
        <v>6.2</v>
      </c>
      <c r="BC15" s="119">
        <v>1</v>
      </c>
      <c r="BD15" s="46"/>
    </row>
    <row r="16" spans="1:56" x14ac:dyDescent="0.2">
      <c r="A16" s="174">
        <v>8</v>
      </c>
      <c r="B16" s="141">
        <v>25.3</v>
      </c>
      <c r="C16" s="141">
        <v>33.200000000000003</v>
      </c>
      <c r="D16" s="141">
        <v>17.100000000000001</v>
      </c>
      <c r="E16" s="175">
        <f t="shared" si="2"/>
        <v>16.100000000000001</v>
      </c>
      <c r="F16" s="141">
        <v>16.2</v>
      </c>
      <c r="G16" s="141">
        <v>16.899999999999999</v>
      </c>
      <c r="H16" s="141">
        <v>14.4</v>
      </c>
      <c r="I16" s="141">
        <v>16.399999999999999</v>
      </c>
      <c r="J16" s="141">
        <v>12.5</v>
      </c>
      <c r="K16" s="141">
        <v>12.5</v>
      </c>
      <c r="L16" s="176">
        <v>48</v>
      </c>
      <c r="M16" s="176">
        <v>74</v>
      </c>
      <c r="N16" s="176">
        <v>26</v>
      </c>
      <c r="O16" s="141">
        <v>860.3</v>
      </c>
      <c r="P16" s="141">
        <v>862.1</v>
      </c>
      <c r="Q16" s="141">
        <v>857.8</v>
      </c>
      <c r="R16" s="175">
        <f t="shared" si="0"/>
        <v>4.3000000000000682</v>
      </c>
      <c r="S16" s="141">
        <v>1004.3</v>
      </c>
      <c r="T16" s="141">
        <v>1008.9</v>
      </c>
      <c r="U16" s="141">
        <v>999.1</v>
      </c>
      <c r="V16" s="141">
        <f t="shared" si="3"/>
        <v>9.7999999999999545</v>
      </c>
      <c r="W16" s="176">
        <v>3</v>
      </c>
      <c r="X16" s="176">
        <v>10</v>
      </c>
      <c r="Y16" s="176">
        <v>2</v>
      </c>
      <c r="Z16" s="141">
        <v>8.6</v>
      </c>
      <c r="AA16" s="141">
        <v>0</v>
      </c>
      <c r="AB16" s="120">
        <v>6.83</v>
      </c>
      <c r="AC16" s="120"/>
      <c r="AD16" s="120"/>
      <c r="AE16" s="120"/>
      <c r="AF16" s="120"/>
      <c r="AG16" s="120"/>
      <c r="AH16" s="120"/>
      <c r="AI16" s="120"/>
      <c r="AJ16" s="120"/>
      <c r="AK16" s="120"/>
      <c r="AL16" s="120"/>
      <c r="AM16" s="17"/>
      <c r="AN16" s="118"/>
      <c r="AO16" s="118"/>
      <c r="AP16" s="118"/>
      <c r="AQ16" s="118"/>
      <c r="AR16" s="118"/>
      <c r="AS16" s="118"/>
      <c r="AT16" s="118"/>
      <c r="AU16" s="118"/>
      <c r="AV16" s="118"/>
      <c r="AW16" s="118"/>
      <c r="AX16" s="118"/>
      <c r="AY16" s="46">
        <v>293</v>
      </c>
      <c r="AZ16" s="183">
        <v>1.6</v>
      </c>
      <c r="BA16" s="45">
        <v>180</v>
      </c>
      <c r="BB16" s="44">
        <v>9</v>
      </c>
      <c r="BC16" s="119">
        <v>1.6</v>
      </c>
      <c r="BD16" s="46"/>
    </row>
    <row r="17" spans="1:56" x14ac:dyDescent="0.2">
      <c r="A17" s="174">
        <f>A16+1</f>
        <v>9</v>
      </c>
      <c r="B17" s="141">
        <v>25.2</v>
      </c>
      <c r="C17" s="141">
        <v>31.6</v>
      </c>
      <c r="D17" s="141">
        <v>18.7</v>
      </c>
      <c r="E17" s="175">
        <f t="shared" si="2"/>
        <v>12.900000000000002</v>
      </c>
      <c r="F17" s="141">
        <v>18</v>
      </c>
      <c r="G17" s="141">
        <v>18</v>
      </c>
      <c r="H17" s="141">
        <v>16.7</v>
      </c>
      <c r="I17" s="141">
        <v>21.2</v>
      </c>
      <c r="J17" s="141">
        <v>14.7</v>
      </c>
      <c r="K17" s="141">
        <v>14.7</v>
      </c>
      <c r="L17" s="176">
        <v>55</v>
      </c>
      <c r="M17" s="176">
        <v>83</v>
      </c>
      <c r="N17" s="176">
        <v>35</v>
      </c>
      <c r="O17" s="141">
        <v>859.9</v>
      </c>
      <c r="P17" s="141">
        <v>861.7</v>
      </c>
      <c r="Q17" s="141">
        <v>857.4</v>
      </c>
      <c r="R17" s="175">
        <f t="shared" si="0"/>
        <v>4.3000000000000682</v>
      </c>
      <c r="S17" s="141">
        <v>1003.3</v>
      </c>
      <c r="T17" s="141">
        <v>1007.2</v>
      </c>
      <c r="U17" s="141">
        <v>999.1</v>
      </c>
      <c r="V17" s="141">
        <f t="shared" si="3"/>
        <v>8.1000000000000227</v>
      </c>
      <c r="W17" s="176">
        <v>6</v>
      </c>
      <c r="X17" s="176">
        <v>10</v>
      </c>
      <c r="Y17" s="176">
        <v>2</v>
      </c>
      <c r="Z17" s="141">
        <v>4</v>
      </c>
      <c r="AA17" s="141">
        <v>1.1000000000000001</v>
      </c>
      <c r="AB17" s="120">
        <v>5.39</v>
      </c>
      <c r="AC17" s="120"/>
      <c r="AD17" s="120"/>
      <c r="AE17" s="120"/>
      <c r="AF17" s="120"/>
      <c r="AG17" s="120"/>
      <c r="AH17" s="120"/>
      <c r="AI17" s="120"/>
      <c r="AJ17" s="120"/>
      <c r="AK17" s="120"/>
      <c r="AL17" s="120"/>
      <c r="AM17" s="118"/>
      <c r="AN17" s="118"/>
      <c r="AO17" s="118"/>
      <c r="AP17" s="118"/>
      <c r="AQ17" s="118"/>
      <c r="AR17" s="118"/>
      <c r="AS17" s="118"/>
      <c r="AT17" s="118"/>
      <c r="AU17" s="118"/>
      <c r="AV17" s="118"/>
      <c r="AW17" s="118"/>
      <c r="AX17" s="118"/>
      <c r="AY17" s="297" t="s">
        <v>81</v>
      </c>
      <c r="AZ17" s="43">
        <v>1.2</v>
      </c>
      <c r="BA17" s="45">
        <v>270</v>
      </c>
      <c r="BB17" s="183">
        <v>6.7</v>
      </c>
      <c r="BC17" s="43">
        <v>1.1000000000000001</v>
      </c>
      <c r="BD17" s="46"/>
    </row>
    <row r="18" spans="1:56" s="139" customFormat="1" x14ac:dyDescent="0.2">
      <c r="A18" s="344">
        <f>A17+1</f>
        <v>10</v>
      </c>
      <c r="B18" s="345">
        <v>24.6</v>
      </c>
      <c r="C18" s="345">
        <v>30.3</v>
      </c>
      <c r="D18" s="345">
        <v>19.399999999999999</v>
      </c>
      <c r="E18" s="175">
        <f t="shared" si="2"/>
        <v>10.900000000000002</v>
      </c>
      <c r="F18" s="345">
        <v>18.600000000000001</v>
      </c>
      <c r="G18" s="345">
        <v>18.8</v>
      </c>
      <c r="H18" s="345">
        <v>18.100000000000001</v>
      </c>
      <c r="I18" s="345">
        <v>21.9</v>
      </c>
      <c r="J18" s="345">
        <v>16.100000000000001</v>
      </c>
      <c r="K18" s="345">
        <v>15.9</v>
      </c>
      <c r="L18" s="346">
        <v>63</v>
      </c>
      <c r="M18" s="346">
        <v>96</v>
      </c>
      <c r="N18" s="346">
        <v>32</v>
      </c>
      <c r="O18" s="345">
        <v>861.7</v>
      </c>
      <c r="P18" s="345">
        <v>863.5</v>
      </c>
      <c r="Q18" s="345">
        <v>860</v>
      </c>
      <c r="R18" s="175">
        <f t="shared" si="0"/>
        <v>3.5</v>
      </c>
      <c r="S18" s="345">
        <v>1006</v>
      </c>
      <c r="T18" s="345">
        <v>1009.9</v>
      </c>
      <c r="U18" s="345">
        <v>1003.1</v>
      </c>
      <c r="V18" s="141">
        <f t="shared" si="3"/>
        <v>6.7999999999999545</v>
      </c>
      <c r="W18" s="346">
        <v>7</v>
      </c>
      <c r="X18" s="176">
        <v>10</v>
      </c>
      <c r="Y18" s="176">
        <v>2</v>
      </c>
      <c r="Z18" s="345">
        <v>7</v>
      </c>
      <c r="AA18" s="345">
        <v>0</v>
      </c>
      <c r="AB18" s="347">
        <v>6.79</v>
      </c>
      <c r="AC18" s="347"/>
      <c r="AD18" s="347"/>
      <c r="AE18" s="347"/>
      <c r="AF18" s="347"/>
      <c r="AG18" s="347"/>
      <c r="AH18" s="347"/>
      <c r="AI18" s="347"/>
      <c r="AJ18" s="347" t="s">
        <v>80</v>
      </c>
      <c r="AK18" s="347"/>
      <c r="AL18" s="347"/>
      <c r="AM18" s="348"/>
      <c r="AN18" s="349"/>
      <c r="AO18" s="349"/>
      <c r="AP18" s="349"/>
      <c r="AQ18" s="349"/>
      <c r="AR18" s="349"/>
      <c r="AS18" s="349"/>
      <c r="AT18" s="349"/>
      <c r="AU18" s="349"/>
      <c r="AV18" s="349"/>
      <c r="AW18" s="349"/>
      <c r="AX18" s="348"/>
      <c r="AY18" s="350">
        <v>68</v>
      </c>
      <c r="AZ18" s="351">
        <v>1.4</v>
      </c>
      <c r="BA18" s="368">
        <v>90</v>
      </c>
      <c r="BB18" s="369">
        <v>7.8</v>
      </c>
      <c r="BC18" s="351">
        <v>1.5</v>
      </c>
      <c r="BD18" s="113"/>
    </row>
    <row r="19" spans="1:56" x14ac:dyDescent="0.2">
      <c r="A19" s="174">
        <f>A18+1</f>
        <v>11</v>
      </c>
      <c r="B19" s="141">
        <v>24.9</v>
      </c>
      <c r="C19" s="141">
        <v>31</v>
      </c>
      <c r="D19" s="141">
        <v>17.2</v>
      </c>
      <c r="E19" s="175">
        <f t="shared" si="2"/>
        <v>13.8</v>
      </c>
      <c r="F19" s="141">
        <v>16.5</v>
      </c>
      <c r="G19" s="141">
        <v>16.2</v>
      </c>
      <c r="H19" s="141">
        <v>13.1</v>
      </c>
      <c r="I19" s="141">
        <v>13.4</v>
      </c>
      <c r="J19" s="141">
        <v>11.9</v>
      </c>
      <c r="K19" s="141">
        <v>11.1</v>
      </c>
      <c r="L19" s="176">
        <v>42</v>
      </c>
      <c r="M19" s="176">
        <v>70</v>
      </c>
      <c r="N19" s="176">
        <v>29</v>
      </c>
      <c r="O19" s="141">
        <v>863.7</v>
      </c>
      <c r="P19" s="141">
        <v>865.3</v>
      </c>
      <c r="Q19" s="141">
        <v>862.2</v>
      </c>
      <c r="R19" s="175">
        <f t="shared" si="0"/>
        <v>3.0999999999999091</v>
      </c>
      <c r="S19" s="141">
        <v>1009.6</v>
      </c>
      <c r="T19" s="141">
        <v>1011.5</v>
      </c>
      <c r="U19" s="141">
        <v>1005.4</v>
      </c>
      <c r="V19" s="141">
        <f t="shared" si="3"/>
        <v>6.1000000000000227</v>
      </c>
      <c r="W19" s="176">
        <v>4</v>
      </c>
      <c r="X19" s="176">
        <v>10</v>
      </c>
      <c r="Y19" s="176">
        <v>2</v>
      </c>
      <c r="Z19" s="141">
        <v>6</v>
      </c>
      <c r="AA19" s="141">
        <v>0</v>
      </c>
      <c r="AB19" s="120">
        <v>6.58</v>
      </c>
      <c r="AC19" s="120"/>
      <c r="AD19" s="120"/>
      <c r="AE19" s="120"/>
      <c r="AF19" s="120"/>
      <c r="AG19" s="120"/>
      <c r="AH19" s="120"/>
      <c r="AI19" s="120"/>
      <c r="AJ19" s="120"/>
      <c r="AK19" s="120"/>
      <c r="AL19" s="120"/>
      <c r="AM19" s="118"/>
      <c r="AN19" s="118"/>
      <c r="AO19" s="118"/>
      <c r="AP19" s="118"/>
      <c r="AQ19" s="118"/>
      <c r="AR19" s="118"/>
      <c r="AS19" s="118"/>
      <c r="AT19" s="118"/>
      <c r="AU19" s="118"/>
      <c r="AV19" s="118"/>
      <c r="AW19" s="118"/>
      <c r="AX19" s="118"/>
      <c r="AY19" s="169" t="s">
        <v>87</v>
      </c>
      <c r="AZ19" s="43">
        <v>1.7</v>
      </c>
      <c r="BA19" s="45">
        <v>23</v>
      </c>
      <c r="BB19" s="44">
        <v>5.3</v>
      </c>
      <c r="BC19" s="43">
        <v>1.7</v>
      </c>
      <c r="BD19" s="46"/>
    </row>
    <row r="20" spans="1:56" x14ac:dyDescent="0.2">
      <c r="A20" s="199">
        <v>12</v>
      </c>
      <c r="B20" s="141">
        <v>26.7</v>
      </c>
      <c r="C20" s="141">
        <v>32.6</v>
      </c>
      <c r="D20" s="141">
        <v>18.5</v>
      </c>
      <c r="E20" s="175">
        <f t="shared" si="2"/>
        <v>14.100000000000001</v>
      </c>
      <c r="F20" s="141">
        <v>16.7</v>
      </c>
      <c r="G20" s="141">
        <v>19.2</v>
      </c>
      <c r="H20" s="141">
        <v>17.899999999999999</v>
      </c>
      <c r="I20" s="141">
        <v>21.9</v>
      </c>
      <c r="J20" s="141">
        <v>15.3</v>
      </c>
      <c r="K20" s="141">
        <v>15.7</v>
      </c>
      <c r="L20" s="176">
        <v>55</v>
      </c>
      <c r="M20" s="176">
        <v>97</v>
      </c>
      <c r="N20" s="176">
        <v>34</v>
      </c>
      <c r="O20" s="141">
        <v>864.3</v>
      </c>
      <c r="P20" s="141">
        <v>865.7</v>
      </c>
      <c r="Q20" s="141">
        <v>862.3</v>
      </c>
      <c r="R20" s="175">
        <f t="shared" si="0"/>
        <v>3.4000000000000909</v>
      </c>
      <c r="S20" s="141">
        <v>1008.6</v>
      </c>
      <c r="T20" s="141">
        <v>1011.4</v>
      </c>
      <c r="U20" s="141">
        <v>1004.8</v>
      </c>
      <c r="V20" s="141">
        <f t="shared" si="3"/>
        <v>6.6000000000000227</v>
      </c>
      <c r="W20" s="176">
        <v>3</v>
      </c>
      <c r="X20" s="176">
        <v>10</v>
      </c>
      <c r="Y20" s="176">
        <v>2</v>
      </c>
      <c r="Z20" s="141">
        <v>10.6</v>
      </c>
      <c r="AA20" s="141">
        <v>0.7</v>
      </c>
      <c r="AB20" s="120">
        <v>6.22</v>
      </c>
      <c r="AC20" s="120" t="s">
        <v>80</v>
      </c>
      <c r="AD20" s="120"/>
      <c r="AE20" s="120"/>
      <c r="AF20" s="120"/>
      <c r="AG20" s="120"/>
      <c r="AH20" s="120"/>
      <c r="AI20" s="120"/>
      <c r="AJ20" s="120" t="s">
        <v>80</v>
      </c>
      <c r="AK20" s="120"/>
      <c r="AL20" s="120"/>
      <c r="AM20" s="118"/>
      <c r="AN20" s="118"/>
      <c r="AO20" s="118"/>
      <c r="AP20" s="118"/>
      <c r="AQ20" s="118"/>
      <c r="AR20" s="118"/>
      <c r="AS20" s="118"/>
      <c r="AT20" s="118"/>
      <c r="AU20" s="118"/>
      <c r="AV20" s="118"/>
      <c r="AW20" s="118"/>
      <c r="AX20" s="118"/>
      <c r="AY20" s="169">
        <v>180</v>
      </c>
      <c r="AZ20" s="43">
        <v>2.2999999999999998</v>
      </c>
      <c r="BA20" s="45">
        <v>90</v>
      </c>
      <c r="BB20" s="44">
        <v>8.9</v>
      </c>
      <c r="BC20" s="43">
        <v>1.8</v>
      </c>
      <c r="BD20" s="46"/>
    </row>
    <row r="21" spans="1:56" x14ac:dyDescent="0.2">
      <c r="A21" s="199">
        <v>13</v>
      </c>
      <c r="B21" s="141">
        <v>24.4</v>
      </c>
      <c r="C21" s="141">
        <v>30.5</v>
      </c>
      <c r="D21" s="141">
        <v>17</v>
      </c>
      <c r="E21" s="175">
        <f t="shared" si="2"/>
        <v>13.5</v>
      </c>
      <c r="F21" s="141">
        <v>16.2</v>
      </c>
      <c r="G21" s="141">
        <v>18.3</v>
      </c>
      <c r="H21" s="141">
        <v>17.399999999999999</v>
      </c>
      <c r="I21" s="141">
        <v>18.7</v>
      </c>
      <c r="J21" s="141">
        <v>16.3</v>
      </c>
      <c r="K21" s="141">
        <v>15.4</v>
      </c>
      <c r="L21" s="176">
        <v>59</v>
      </c>
      <c r="M21" s="176">
        <v>84</v>
      </c>
      <c r="N21" s="176">
        <v>40</v>
      </c>
      <c r="O21" s="141">
        <v>864.3</v>
      </c>
      <c r="P21" s="141">
        <v>865.1</v>
      </c>
      <c r="Q21" s="141">
        <v>861.5</v>
      </c>
      <c r="R21" s="175">
        <f t="shared" si="0"/>
        <v>3.6000000000000227</v>
      </c>
      <c r="S21" s="141">
        <v>1005.9</v>
      </c>
      <c r="T21" s="141">
        <v>1012.1</v>
      </c>
      <c r="U21" s="141">
        <v>1004.6</v>
      </c>
      <c r="V21" s="141">
        <f t="shared" si="3"/>
        <v>7.5</v>
      </c>
      <c r="W21" s="176">
        <v>3</v>
      </c>
      <c r="X21" s="176">
        <v>10</v>
      </c>
      <c r="Y21" s="176">
        <v>2</v>
      </c>
      <c r="Z21" s="141">
        <v>7.3</v>
      </c>
      <c r="AA21" s="141">
        <v>0</v>
      </c>
      <c r="AB21" s="120">
        <v>6.42</v>
      </c>
      <c r="AC21" s="120"/>
      <c r="AD21" s="120"/>
      <c r="AE21" s="120"/>
      <c r="AF21" s="120"/>
      <c r="AG21" s="120"/>
      <c r="AH21" s="120"/>
      <c r="AI21" s="111"/>
      <c r="AJ21" s="120"/>
      <c r="AK21" s="120"/>
      <c r="AL21" s="120"/>
      <c r="AM21" s="118"/>
      <c r="AN21" s="17"/>
      <c r="AO21" s="118"/>
      <c r="AP21" s="118"/>
      <c r="AQ21" s="118"/>
      <c r="AR21" s="118"/>
      <c r="AS21" s="118"/>
      <c r="AT21" s="118" t="s">
        <v>80</v>
      </c>
      <c r="AU21" s="118" t="s">
        <v>80</v>
      </c>
      <c r="AV21" s="118"/>
      <c r="AW21" s="17"/>
      <c r="AX21" s="17" t="s">
        <v>82</v>
      </c>
      <c r="AY21" s="169">
        <v>68</v>
      </c>
      <c r="AZ21" s="43">
        <v>2.2999999999999998</v>
      </c>
      <c r="BA21" s="45">
        <v>293</v>
      </c>
      <c r="BB21" s="44">
        <v>13.7</v>
      </c>
      <c r="BC21" s="43">
        <v>2.2999999999999998</v>
      </c>
      <c r="BD21" s="46"/>
    </row>
    <row r="22" spans="1:56" x14ac:dyDescent="0.2">
      <c r="A22" s="199">
        <v>14</v>
      </c>
      <c r="B22" s="141">
        <v>24.8</v>
      </c>
      <c r="C22" s="141">
        <v>32.700000000000003</v>
      </c>
      <c r="D22" s="141">
        <v>16.8</v>
      </c>
      <c r="E22" s="175">
        <f t="shared" si="2"/>
        <v>15.900000000000002</v>
      </c>
      <c r="F22" s="141">
        <v>16</v>
      </c>
      <c r="G22" s="141">
        <v>18.100000000000001</v>
      </c>
      <c r="H22" s="141">
        <v>16.899999999999999</v>
      </c>
      <c r="I22" s="141">
        <v>19.7</v>
      </c>
      <c r="J22" s="141">
        <v>15.1</v>
      </c>
      <c r="K22" s="141">
        <v>15</v>
      </c>
      <c r="L22" s="176">
        <v>58</v>
      </c>
      <c r="M22" s="176">
        <v>89</v>
      </c>
      <c r="N22" s="176">
        <v>31</v>
      </c>
      <c r="O22" s="141">
        <v>863.8</v>
      </c>
      <c r="P22" s="141">
        <v>865.6</v>
      </c>
      <c r="Q22" s="141">
        <v>860.3</v>
      </c>
      <c r="R22" s="175">
        <f>P22-Q22</f>
        <v>5.3000000000000682</v>
      </c>
      <c r="S22" s="141">
        <v>1008.4</v>
      </c>
      <c r="T22" s="141">
        <v>1012.9</v>
      </c>
      <c r="U22" s="141">
        <v>1002.8</v>
      </c>
      <c r="V22" s="141">
        <f t="shared" si="3"/>
        <v>10.100000000000023</v>
      </c>
      <c r="W22" s="176">
        <v>2</v>
      </c>
      <c r="X22" s="176">
        <v>10</v>
      </c>
      <c r="Y22" s="176">
        <v>2</v>
      </c>
      <c r="Z22" s="141">
        <v>10.8</v>
      </c>
      <c r="AA22" s="141">
        <v>0</v>
      </c>
      <c r="AB22" s="120">
        <v>7.38</v>
      </c>
      <c r="AC22" s="120"/>
      <c r="AD22" s="120"/>
      <c r="AE22" s="120"/>
      <c r="AF22" s="120"/>
      <c r="AG22" s="120"/>
      <c r="AH22" s="120"/>
      <c r="AI22" s="120"/>
      <c r="AJ22" s="120" t="s">
        <v>80</v>
      </c>
      <c r="AK22" s="120"/>
      <c r="AL22" s="120"/>
      <c r="AM22" s="118"/>
      <c r="AN22" s="17"/>
      <c r="AO22" s="118"/>
      <c r="AP22" s="118"/>
      <c r="AQ22" s="118"/>
      <c r="AR22" s="118"/>
      <c r="AS22" s="118"/>
      <c r="AT22" s="118" t="s">
        <v>80</v>
      </c>
      <c r="AU22" s="118" t="s">
        <v>80</v>
      </c>
      <c r="AV22" s="118"/>
      <c r="AW22" s="118"/>
      <c r="AX22" s="118" t="s">
        <v>95</v>
      </c>
      <c r="AY22" s="169">
        <v>248</v>
      </c>
      <c r="AZ22" s="43">
        <v>1.9</v>
      </c>
      <c r="BA22" s="45">
        <v>248</v>
      </c>
      <c r="BB22" s="44">
        <v>8.1</v>
      </c>
      <c r="BC22" s="43">
        <v>1.8</v>
      </c>
      <c r="BD22" s="46"/>
    </row>
    <row r="23" spans="1:56" x14ac:dyDescent="0.2">
      <c r="A23" s="199">
        <v>15</v>
      </c>
      <c r="B23" s="141">
        <v>25.5</v>
      </c>
      <c r="C23" s="141">
        <v>32.1</v>
      </c>
      <c r="D23" s="141">
        <v>18</v>
      </c>
      <c r="E23" s="175">
        <f t="shared" si="2"/>
        <v>14.100000000000001</v>
      </c>
      <c r="F23" s="141">
        <v>17</v>
      </c>
      <c r="G23" s="141">
        <v>17.7</v>
      </c>
      <c r="H23" s="141">
        <v>15.8</v>
      </c>
      <c r="I23" s="141">
        <v>16.899999999999999</v>
      </c>
      <c r="J23" s="141">
        <v>14.7</v>
      </c>
      <c r="K23" s="141">
        <v>13.9</v>
      </c>
      <c r="L23" s="176">
        <v>52</v>
      </c>
      <c r="M23" s="176">
        <v>78</v>
      </c>
      <c r="N23" s="176">
        <v>31</v>
      </c>
      <c r="O23" s="141">
        <v>862.9</v>
      </c>
      <c r="P23" s="141">
        <v>864.9</v>
      </c>
      <c r="Q23" s="141">
        <v>860</v>
      </c>
      <c r="R23" s="175">
        <f t="shared" si="0"/>
        <v>4.8999999999999773</v>
      </c>
      <c r="S23" s="141">
        <v>1006.9</v>
      </c>
      <c r="T23" s="141">
        <v>1010.7</v>
      </c>
      <c r="U23" s="141">
        <v>1002.2</v>
      </c>
      <c r="V23" s="141">
        <f t="shared" si="3"/>
        <v>8.5</v>
      </c>
      <c r="W23" s="176">
        <v>2</v>
      </c>
      <c r="X23" s="176">
        <v>10</v>
      </c>
      <c r="Y23" s="176">
        <v>2</v>
      </c>
      <c r="Z23" s="141">
        <v>9.8000000000000007</v>
      </c>
      <c r="AA23" s="141">
        <v>0</v>
      </c>
      <c r="AB23" s="120">
        <v>7.92</v>
      </c>
      <c r="AC23" s="120"/>
      <c r="AD23" s="120"/>
      <c r="AE23" s="120"/>
      <c r="AF23" s="120"/>
      <c r="AG23" s="120"/>
      <c r="AH23" s="120"/>
      <c r="AI23" s="120"/>
      <c r="AJ23" s="120"/>
      <c r="AK23" s="120"/>
      <c r="AL23" s="120"/>
      <c r="AM23" s="118"/>
      <c r="AN23" s="17"/>
      <c r="AO23" s="118"/>
      <c r="AP23" s="118"/>
      <c r="AQ23" s="118"/>
      <c r="AR23" s="118"/>
      <c r="AS23" s="118"/>
      <c r="AT23" s="118"/>
      <c r="AU23" s="118"/>
      <c r="AV23" s="118"/>
      <c r="AW23" s="118"/>
      <c r="AX23" s="118"/>
      <c r="AY23" s="169">
        <v>68</v>
      </c>
      <c r="AZ23" s="43">
        <v>2.1</v>
      </c>
      <c r="BA23" s="45">
        <v>360</v>
      </c>
      <c r="BB23" s="44">
        <v>7.3</v>
      </c>
      <c r="BC23" s="43">
        <v>2.1</v>
      </c>
      <c r="BD23" s="46"/>
    </row>
    <row r="24" spans="1:56" x14ac:dyDescent="0.2">
      <c r="A24" s="199">
        <v>16</v>
      </c>
      <c r="B24" s="141">
        <v>24.9</v>
      </c>
      <c r="C24" s="141">
        <v>33.700000000000003</v>
      </c>
      <c r="D24" s="141">
        <v>18</v>
      </c>
      <c r="E24" s="175">
        <f t="shared" si="2"/>
        <v>15.700000000000003</v>
      </c>
      <c r="F24" s="141">
        <v>17.399999999999999</v>
      </c>
      <c r="G24" s="141">
        <v>18.8</v>
      </c>
      <c r="H24" s="141">
        <v>17.3</v>
      </c>
      <c r="I24" s="141">
        <v>20.5</v>
      </c>
      <c r="J24" s="141">
        <v>14.5</v>
      </c>
      <c r="K24" s="141">
        <v>15.1</v>
      </c>
      <c r="L24" s="176">
        <v>56</v>
      </c>
      <c r="M24" s="176">
        <v>92</v>
      </c>
      <c r="N24" s="176">
        <v>29</v>
      </c>
      <c r="O24" s="141">
        <v>862.2</v>
      </c>
      <c r="P24" s="141">
        <v>864.2</v>
      </c>
      <c r="Q24" s="141">
        <v>859</v>
      </c>
      <c r="R24" s="175">
        <f t="shared" si="0"/>
        <v>5.2000000000000455</v>
      </c>
      <c r="S24" s="141">
        <v>1005.9</v>
      </c>
      <c r="T24" s="141">
        <v>1009.4</v>
      </c>
      <c r="U24" s="141">
        <v>1001.3</v>
      </c>
      <c r="V24" s="141">
        <f t="shared" si="3"/>
        <v>8.1000000000000227</v>
      </c>
      <c r="W24" s="176">
        <v>6</v>
      </c>
      <c r="X24" s="176">
        <v>10</v>
      </c>
      <c r="Y24" s="176">
        <v>2</v>
      </c>
      <c r="Z24" s="141">
        <v>8.3000000000000007</v>
      </c>
      <c r="AA24" s="141">
        <v>7.3</v>
      </c>
      <c r="AB24" s="120">
        <v>6.77</v>
      </c>
      <c r="AC24" s="120" t="s">
        <v>80</v>
      </c>
      <c r="AD24" s="120" t="s">
        <v>80</v>
      </c>
      <c r="AE24" s="120"/>
      <c r="AF24" s="120"/>
      <c r="AG24" s="120"/>
      <c r="AH24" s="120" t="s">
        <v>80</v>
      </c>
      <c r="AI24" s="120" t="s">
        <v>82</v>
      </c>
      <c r="AJ24" s="120"/>
      <c r="AK24" s="120"/>
      <c r="AL24" s="120"/>
      <c r="AM24" s="17"/>
      <c r="AN24" s="118"/>
      <c r="AO24" s="118"/>
      <c r="AP24" s="118"/>
      <c r="AQ24" s="118"/>
      <c r="AR24" s="118"/>
      <c r="AS24" s="118"/>
      <c r="AT24" s="118" t="s">
        <v>80</v>
      </c>
      <c r="AU24" s="118" t="s">
        <v>80</v>
      </c>
      <c r="AV24" s="118" t="s">
        <v>80</v>
      </c>
      <c r="AW24" s="118"/>
      <c r="AX24" s="118" t="s">
        <v>95</v>
      </c>
      <c r="AY24" s="169" t="s">
        <v>87</v>
      </c>
      <c r="AZ24" s="43">
        <v>1.8</v>
      </c>
      <c r="BA24" s="45">
        <v>23</v>
      </c>
      <c r="BB24" s="44">
        <v>11.8</v>
      </c>
      <c r="BC24" s="43">
        <v>1.6</v>
      </c>
      <c r="BD24" s="46"/>
    </row>
    <row r="25" spans="1:56" x14ac:dyDescent="0.2">
      <c r="A25" s="199">
        <v>17</v>
      </c>
      <c r="B25" s="141">
        <v>22.9</v>
      </c>
      <c r="C25" s="141">
        <v>28.6</v>
      </c>
      <c r="D25" s="141">
        <v>18</v>
      </c>
      <c r="E25" s="175">
        <f t="shared" si="2"/>
        <v>10.600000000000001</v>
      </c>
      <c r="F25" s="141">
        <v>17.5</v>
      </c>
      <c r="G25" s="141">
        <v>18.899999999999999</v>
      </c>
      <c r="H25" s="141">
        <v>19.5</v>
      </c>
      <c r="I25" s="141">
        <v>20.7</v>
      </c>
      <c r="J25" s="141">
        <v>17.899999999999999</v>
      </c>
      <c r="K25" s="141">
        <v>17.2</v>
      </c>
      <c r="L25" s="176">
        <v>72</v>
      </c>
      <c r="M25" s="176">
        <v>94</v>
      </c>
      <c r="N25" s="176">
        <v>48</v>
      </c>
      <c r="O25" s="141">
        <v>862.8</v>
      </c>
      <c r="P25" s="141">
        <v>864.3</v>
      </c>
      <c r="Q25" s="141">
        <v>860.6</v>
      </c>
      <c r="R25" s="175">
        <f t="shared" si="0"/>
        <v>3.6999999999999318</v>
      </c>
      <c r="S25" s="141">
        <v>1008.1</v>
      </c>
      <c r="T25" s="141">
        <v>1011.6</v>
      </c>
      <c r="U25" s="141">
        <v>1004.6</v>
      </c>
      <c r="V25" s="141">
        <f t="shared" si="3"/>
        <v>7</v>
      </c>
      <c r="W25" s="176">
        <v>5</v>
      </c>
      <c r="X25" s="176">
        <v>10</v>
      </c>
      <c r="Y25" s="176">
        <v>2</v>
      </c>
      <c r="Z25" s="141">
        <v>8.4</v>
      </c>
      <c r="AA25" s="141">
        <v>0</v>
      </c>
      <c r="AB25" s="120">
        <v>5.24</v>
      </c>
      <c r="AC25" s="120"/>
      <c r="AD25" s="120"/>
      <c r="AE25" s="120"/>
      <c r="AF25" s="120"/>
      <c r="AG25" s="120"/>
      <c r="AH25" s="120"/>
      <c r="AI25" s="120"/>
      <c r="AJ25" s="120" t="s">
        <v>80</v>
      </c>
      <c r="AK25" s="120"/>
      <c r="AL25" s="120"/>
      <c r="AM25" s="118"/>
      <c r="AN25" s="118"/>
      <c r="AO25" s="118"/>
      <c r="AP25" s="118"/>
      <c r="AQ25" s="118"/>
      <c r="AR25" s="118"/>
      <c r="AS25" s="118"/>
      <c r="AT25" s="118"/>
      <c r="AU25" s="118"/>
      <c r="AV25" s="118"/>
      <c r="AW25" s="118"/>
      <c r="AX25" s="118"/>
      <c r="AY25" s="169">
        <v>68</v>
      </c>
      <c r="AZ25" s="43">
        <v>1.6</v>
      </c>
      <c r="BA25" s="45">
        <v>68</v>
      </c>
      <c r="BB25" s="44">
        <v>5.6</v>
      </c>
      <c r="BC25" s="43">
        <v>1.6</v>
      </c>
      <c r="BD25" s="46"/>
    </row>
    <row r="26" spans="1:56" x14ac:dyDescent="0.2">
      <c r="A26" s="199">
        <v>18</v>
      </c>
      <c r="B26" s="141">
        <v>23.6</v>
      </c>
      <c r="C26" s="141">
        <v>29.6</v>
      </c>
      <c r="D26" s="141">
        <v>17.8</v>
      </c>
      <c r="E26" s="175">
        <f t="shared" si="2"/>
        <v>11.8</v>
      </c>
      <c r="F26" s="141">
        <v>17.2</v>
      </c>
      <c r="G26" s="141">
        <v>18.899999999999999</v>
      </c>
      <c r="H26" s="141">
        <v>18.899999999999999</v>
      </c>
      <c r="I26" s="141">
        <v>20.8</v>
      </c>
      <c r="J26" s="141">
        <v>16.899999999999999</v>
      </c>
      <c r="K26" s="141">
        <v>16.600000000000001</v>
      </c>
      <c r="L26" s="176">
        <v>64</v>
      </c>
      <c r="M26" s="176">
        <v>94</v>
      </c>
      <c r="N26" s="176">
        <v>41</v>
      </c>
      <c r="O26" s="141">
        <v>862.7</v>
      </c>
      <c r="P26" s="141">
        <v>864.1</v>
      </c>
      <c r="Q26" s="141">
        <v>861.5</v>
      </c>
      <c r="R26" s="175">
        <f t="shared" si="0"/>
        <v>2.6000000000000227</v>
      </c>
      <c r="S26" s="141">
        <v>1007.8</v>
      </c>
      <c r="T26" s="141">
        <v>1010.7</v>
      </c>
      <c r="U26" s="141">
        <v>1005.1</v>
      </c>
      <c r="V26" s="141">
        <f t="shared" si="3"/>
        <v>5.6000000000000227</v>
      </c>
      <c r="W26" s="176">
        <v>3</v>
      </c>
      <c r="X26" s="176">
        <v>10</v>
      </c>
      <c r="Y26" s="176">
        <v>2</v>
      </c>
      <c r="Z26" s="141">
        <v>7.5</v>
      </c>
      <c r="AA26" s="141">
        <v>0</v>
      </c>
      <c r="AB26" s="120">
        <v>5.42</v>
      </c>
      <c r="AC26" s="120"/>
      <c r="AD26" s="120"/>
      <c r="AE26" s="120"/>
      <c r="AF26" s="120"/>
      <c r="AG26" s="120"/>
      <c r="AH26" s="120"/>
      <c r="AI26" s="120"/>
      <c r="AJ26" s="120" t="s">
        <v>80</v>
      </c>
      <c r="AK26" s="120"/>
      <c r="AL26" s="120"/>
      <c r="AM26" s="118"/>
      <c r="AN26" s="118"/>
      <c r="AO26" s="118"/>
      <c r="AP26" s="118"/>
      <c r="AQ26" s="118"/>
      <c r="AR26" s="118"/>
      <c r="AS26" s="81"/>
      <c r="AT26" s="118"/>
      <c r="AU26" s="118"/>
      <c r="AV26" s="118"/>
      <c r="AW26" s="118"/>
      <c r="AX26" s="118"/>
      <c r="AY26" s="169">
        <v>23</v>
      </c>
      <c r="AZ26" s="43">
        <v>2.2999999999999998</v>
      </c>
      <c r="BA26" s="45">
        <v>23</v>
      </c>
      <c r="BB26" s="44">
        <v>6.4</v>
      </c>
      <c r="BC26" s="43">
        <v>2.4</v>
      </c>
      <c r="BD26" s="46"/>
    </row>
    <row r="27" spans="1:56" x14ac:dyDescent="0.2">
      <c r="A27" s="199">
        <v>19</v>
      </c>
      <c r="B27" s="141">
        <v>22.5</v>
      </c>
      <c r="C27" s="141">
        <v>26.6</v>
      </c>
      <c r="D27" s="141">
        <v>16.600000000000001</v>
      </c>
      <c r="E27" s="175">
        <f t="shared" si="2"/>
        <v>10</v>
      </c>
      <c r="F27" s="141">
        <v>15.5</v>
      </c>
      <c r="G27" s="141">
        <v>18.100000000000001</v>
      </c>
      <c r="H27" s="141">
        <v>18.2</v>
      </c>
      <c r="I27" s="141">
        <v>20.399999999999999</v>
      </c>
      <c r="J27" s="141">
        <v>16.8</v>
      </c>
      <c r="K27" s="141">
        <v>16.2</v>
      </c>
      <c r="L27" s="176">
        <v>68</v>
      </c>
      <c r="M27" s="176">
        <v>91</v>
      </c>
      <c r="N27" s="176">
        <v>53</v>
      </c>
      <c r="O27" s="141">
        <v>863</v>
      </c>
      <c r="P27" s="141">
        <v>864.6</v>
      </c>
      <c r="Q27" s="141">
        <v>861.4</v>
      </c>
      <c r="R27" s="175">
        <f t="shared" si="0"/>
        <v>3.2000000000000455</v>
      </c>
      <c r="S27" s="141">
        <v>1009</v>
      </c>
      <c r="T27" s="141">
        <v>1011.9</v>
      </c>
      <c r="U27" s="141">
        <v>1006.3</v>
      </c>
      <c r="V27" s="141">
        <f t="shared" si="3"/>
        <v>5.6000000000000227</v>
      </c>
      <c r="W27" s="176">
        <v>5</v>
      </c>
      <c r="X27" s="176">
        <v>10</v>
      </c>
      <c r="Y27" s="176">
        <v>2</v>
      </c>
      <c r="Z27" s="141">
        <v>3.3</v>
      </c>
      <c r="AA27" s="141">
        <v>0.4</v>
      </c>
      <c r="AB27" s="120">
        <v>3.05</v>
      </c>
      <c r="AC27" s="120"/>
      <c r="AD27" s="120"/>
      <c r="AE27" s="120"/>
      <c r="AF27" s="120"/>
      <c r="AG27" s="120"/>
      <c r="AH27" s="120"/>
      <c r="AI27" s="120"/>
      <c r="AJ27" s="120" t="s">
        <v>80</v>
      </c>
      <c r="AK27" s="120"/>
      <c r="AL27" s="120"/>
      <c r="AM27" s="118"/>
      <c r="AN27" s="118"/>
      <c r="AO27" s="118"/>
      <c r="AP27" s="118"/>
      <c r="AQ27" s="118"/>
      <c r="AR27" s="118"/>
      <c r="AS27" s="118"/>
      <c r="AT27" s="118"/>
      <c r="AU27" s="118"/>
      <c r="AV27" s="118"/>
      <c r="AW27" s="118"/>
      <c r="AX27" s="118"/>
      <c r="AY27" s="169">
        <v>68</v>
      </c>
      <c r="AZ27" s="43">
        <v>2.1</v>
      </c>
      <c r="BA27" s="45">
        <v>113</v>
      </c>
      <c r="BB27" s="44">
        <v>7.3</v>
      </c>
      <c r="BC27" s="43">
        <v>1.2</v>
      </c>
      <c r="BD27" s="46"/>
    </row>
    <row r="28" spans="1:56" x14ac:dyDescent="0.2">
      <c r="A28" s="323">
        <v>20</v>
      </c>
      <c r="B28" s="270">
        <v>21.9</v>
      </c>
      <c r="C28" s="270">
        <v>26.4</v>
      </c>
      <c r="D28" s="270">
        <v>16.899999999999999</v>
      </c>
      <c r="E28" s="202">
        <f t="shared" si="2"/>
        <v>9.5</v>
      </c>
      <c r="F28" s="270">
        <v>16.2</v>
      </c>
      <c r="G28" s="270">
        <v>18.8</v>
      </c>
      <c r="H28" s="270">
        <v>19.600000000000001</v>
      </c>
      <c r="I28" s="270">
        <v>22.1</v>
      </c>
      <c r="J28" s="270">
        <v>17.2</v>
      </c>
      <c r="K28" s="270">
        <v>17.399999999999999</v>
      </c>
      <c r="L28" s="324">
        <v>77</v>
      </c>
      <c r="M28" s="324">
        <v>94</v>
      </c>
      <c r="N28" s="324">
        <v>57</v>
      </c>
      <c r="O28" s="270">
        <v>860.7</v>
      </c>
      <c r="P28" s="270">
        <v>863</v>
      </c>
      <c r="Q28" s="270">
        <v>857.8</v>
      </c>
      <c r="R28" s="202">
        <f t="shared" si="0"/>
        <v>5.2000000000000455</v>
      </c>
      <c r="S28" s="270">
        <v>1006.2</v>
      </c>
      <c r="T28" s="270">
        <v>1009.1</v>
      </c>
      <c r="U28" s="270">
        <v>1001.9</v>
      </c>
      <c r="V28" s="270">
        <f t="shared" si="3"/>
        <v>7.2000000000000455</v>
      </c>
      <c r="W28" s="324">
        <v>6</v>
      </c>
      <c r="X28" s="324">
        <v>10</v>
      </c>
      <c r="Y28" s="324">
        <v>2</v>
      </c>
      <c r="Z28" s="270">
        <v>1</v>
      </c>
      <c r="AA28" s="270">
        <v>2.1</v>
      </c>
      <c r="AB28" s="130">
        <v>2.59</v>
      </c>
      <c r="AC28" s="130" t="s">
        <v>80</v>
      </c>
      <c r="AD28" s="130"/>
      <c r="AE28" s="130"/>
      <c r="AF28" s="130"/>
      <c r="AG28" s="130"/>
      <c r="AH28" s="130"/>
      <c r="AI28" s="130"/>
      <c r="AJ28" s="130" t="s">
        <v>80</v>
      </c>
      <c r="AK28" s="130"/>
      <c r="AL28" s="130"/>
      <c r="AM28" s="131"/>
      <c r="AN28" s="131"/>
      <c r="AO28" s="131"/>
      <c r="AP28" s="131"/>
      <c r="AQ28" s="131"/>
      <c r="AR28" s="131" t="s">
        <v>80</v>
      </c>
      <c r="AS28" s="131"/>
      <c r="AT28" s="131"/>
      <c r="AU28" s="131"/>
      <c r="AV28" s="131"/>
      <c r="AW28" s="131"/>
      <c r="AX28" s="131"/>
      <c r="AY28" s="264">
        <v>180</v>
      </c>
      <c r="AZ28" s="134">
        <v>1</v>
      </c>
      <c r="BA28" s="170">
        <v>180</v>
      </c>
      <c r="BB28" s="135">
        <v>3.9</v>
      </c>
      <c r="BC28" s="134">
        <v>0.9</v>
      </c>
      <c r="BD28" s="46"/>
    </row>
    <row r="29" spans="1:56" x14ac:dyDescent="0.2">
      <c r="A29" s="199">
        <v>21</v>
      </c>
      <c r="B29" s="141">
        <v>23.7</v>
      </c>
      <c r="C29" s="141">
        <v>29.8</v>
      </c>
      <c r="D29" s="141">
        <v>18.899999999999999</v>
      </c>
      <c r="E29" s="175">
        <f t="shared" si="2"/>
        <v>10.900000000000002</v>
      </c>
      <c r="F29" s="141">
        <v>18</v>
      </c>
      <c r="G29" s="141">
        <v>19.2</v>
      </c>
      <c r="H29" s="141">
        <v>19.399999999999999</v>
      </c>
      <c r="I29" s="141">
        <v>21.2</v>
      </c>
      <c r="J29" s="141">
        <v>16.8</v>
      </c>
      <c r="K29" s="141">
        <v>17.100000000000001</v>
      </c>
      <c r="L29" s="176">
        <v>69</v>
      </c>
      <c r="M29" s="176">
        <v>90</v>
      </c>
      <c r="N29" s="176">
        <v>40</v>
      </c>
      <c r="O29" s="141">
        <v>858.7</v>
      </c>
      <c r="P29" s="141">
        <v>860.5</v>
      </c>
      <c r="Q29" s="141">
        <v>856.1</v>
      </c>
      <c r="R29" s="175">
        <f t="shared" si="0"/>
        <v>4.3999999999999773</v>
      </c>
      <c r="S29" s="141">
        <v>1003.1</v>
      </c>
      <c r="T29" s="141">
        <v>1006.6</v>
      </c>
      <c r="U29" s="141">
        <v>999</v>
      </c>
      <c r="V29" s="141">
        <f t="shared" si="3"/>
        <v>7.6000000000000227</v>
      </c>
      <c r="W29" s="176">
        <v>5</v>
      </c>
      <c r="X29" s="176">
        <v>10</v>
      </c>
      <c r="Y29" s="176">
        <v>2</v>
      </c>
      <c r="Z29" s="141">
        <v>8.3000000000000007</v>
      </c>
      <c r="AA29" s="141">
        <v>0.4</v>
      </c>
      <c r="AB29" s="120">
        <v>3.86</v>
      </c>
      <c r="AC29" s="120" t="s">
        <v>80</v>
      </c>
      <c r="AD29" s="120"/>
      <c r="AE29" s="120"/>
      <c r="AF29" s="120"/>
      <c r="AG29" s="120"/>
      <c r="AH29" s="120"/>
      <c r="AI29" s="120"/>
      <c r="AJ29" s="120" t="s">
        <v>80</v>
      </c>
      <c r="AK29" s="120"/>
      <c r="AL29" s="120"/>
      <c r="AM29" s="118"/>
      <c r="AN29" s="118"/>
      <c r="AO29" s="118"/>
      <c r="AP29" s="118"/>
      <c r="AQ29" s="118"/>
      <c r="AR29" s="118" t="s">
        <v>80</v>
      </c>
      <c r="AS29" s="118"/>
      <c r="AT29" s="118"/>
      <c r="AU29" s="118"/>
      <c r="AV29" s="118"/>
      <c r="AW29" s="118"/>
      <c r="AX29" s="118"/>
      <c r="AY29" s="169">
        <v>180</v>
      </c>
      <c r="AZ29" s="43">
        <v>2.5</v>
      </c>
      <c r="BA29" s="45">
        <v>180</v>
      </c>
      <c r="BB29" s="44">
        <v>7</v>
      </c>
      <c r="BC29" s="43">
        <v>2.4</v>
      </c>
      <c r="BD29" s="46"/>
    </row>
    <row r="30" spans="1:56" x14ac:dyDescent="0.2">
      <c r="A30" s="199">
        <v>22</v>
      </c>
      <c r="B30" s="141">
        <v>21.6</v>
      </c>
      <c r="C30" s="141">
        <v>28</v>
      </c>
      <c r="D30" s="214">
        <v>19</v>
      </c>
      <c r="E30" s="175">
        <f t="shared" si="2"/>
        <v>9</v>
      </c>
      <c r="F30" s="141">
        <v>18</v>
      </c>
      <c r="G30" s="141">
        <v>19.600000000000001</v>
      </c>
      <c r="H30" s="141">
        <v>21.4</v>
      </c>
      <c r="I30" s="141">
        <v>23.3</v>
      </c>
      <c r="J30" s="141">
        <v>18.7</v>
      </c>
      <c r="K30" s="141">
        <v>18.7</v>
      </c>
      <c r="L30" s="176">
        <v>85</v>
      </c>
      <c r="M30" s="176">
        <v>98</v>
      </c>
      <c r="N30" s="176">
        <v>54</v>
      </c>
      <c r="O30" s="141">
        <v>858.2</v>
      </c>
      <c r="P30" s="141">
        <v>859.4</v>
      </c>
      <c r="Q30" s="141">
        <v>856.2</v>
      </c>
      <c r="R30" s="175">
        <f t="shared" si="0"/>
        <v>3.1999999999999318</v>
      </c>
      <c r="S30" s="141">
        <v>1003</v>
      </c>
      <c r="T30" s="141">
        <v>1005.2</v>
      </c>
      <c r="U30" s="141">
        <v>1000.6</v>
      </c>
      <c r="V30" s="141">
        <f t="shared" si="3"/>
        <v>4.6000000000000227</v>
      </c>
      <c r="W30" s="176">
        <v>7</v>
      </c>
      <c r="X30" s="176">
        <v>10</v>
      </c>
      <c r="Y30" s="176">
        <v>2</v>
      </c>
      <c r="Z30" s="141">
        <v>3.2</v>
      </c>
      <c r="AA30" s="141">
        <v>28.2</v>
      </c>
      <c r="AB30" s="120">
        <v>6.29</v>
      </c>
      <c r="AC30" s="120" t="s">
        <v>80</v>
      </c>
      <c r="AD30" s="120" t="s">
        <v>80</v>
      </c>
      <c r="AE30" s="120"/>
      <c r="AF30" s="120"/>
      <c r="AG30" s="120"/>
      <c r="AH30" s="120"/>
      <c r="AI30" s="120"/>
      <c r="AJ30" s="120" t="s">
        <v>80</v>
      </c>
      <c r="AK30" s="120"/>
      <c r="AL30" s="120"/>
      <c r="AM30" s="17"/>
      <c r="AN30" s="118"/>
      <c r="AO30" s="118"/>
      <c r="AP30" s="118"/>
      <c r="AQ30" s="118"/>
      <c r="AR30" s="118" t="s">
        <v>80</v>
      </c>
      <c r="AS30" s="118"/>
      <c r="AT30" s="118" t="s">
        <v>80</v>
      </c>
      <c r="AU30" s="118" t="s">
        <v>80</v>
      </c>
      <c r="AV30" s="118"/>
      <c r="AW30" s="118"/>
      <c r="AX30" s="118" t="s">
        <v>111</v>
      </c>
      <c r="AY30" s="169" t="s">
        <v>81</v>
      </c>
      <c r="AZ30" s="43">
        <v>1.9</v>
      </c>
      <c r="BA30" s="45">
        <v>293</v>
      </c>
      <c r="BB30" s="44">
        <v>11.5</v>
      </c>
      <c r="BC30" s="43">
        <v>1.8</v>
      </c>
      <c r="BD30" s="46"/>
    </row>
    <row r="31" spans="1:56" x14ac:dyDescent="0.2">
      <c r="A31" s="199">
        <v>23</v>
      </c>
      <c r="B31" s="141">
        <v>24</v>
      </c>
      <c r="C31" s="141">
        <v>30.2</v>
      </c>
      <c r="D31" s="141">
        <v>18</v>
      </c>
      <c r="E31" s="175">
        <f t="shared" si="2"/>
        <v>12.2</v>
      </c>
      <c r="F31" s="141">
        <v>17.2</v>
      </c>
      <c r="G31" s="141">
        <v>19.600000000000001</v>
      </c>
      <c r="H31" s="141">
        <v>20.2</v>
      </c>
      <c r="I31" s="141">
        <v>22.7</v>
      </c>
      <c r="J31" s="141">
        <v>17.600000000000001</v>
      </c>
      <c r="K31" s="141">
        <v>17.7</v>
      </c>
      <c r="L31" s="176">
        <v>71</v>
      </c>
      <c r="M31" s="176">
        <v>96</v>
      </c>
      <c r="N31" s="176">
        <v>42</v>
      </c>
      <c r="O31" s="141">
        <v>860.1</v>
      </c>
      <c r="P31" s="141">
        <v>862.6</v>
      </c>
      <c r="Q31" s="141">
        <v>858.2</v>
      </c>
      <c r="R31" s="175">
        <f t="shared" si="0"/>
        <v>4.3999999999999773</v>
      </c>
      <c r="S31" s="141">
        <v>1004.9</v>
      </c>
      <c r="T31" s="141">
        <v>1007.8</v>
      </c>
      <c r="U31" s="141">
        <v>1001.3</v>
      </c>
      <c r="V31" s="141">
        <f t="shared" si="3"/>
        <v>6.5</v>
      </c>
      <c r="W31" s="176">
        <v>4</v>
      </c>
      <c r="X31" s="176">
        <v>10</v>
      </c>
      <c r="Y31" s="176">
        <v>2</v>
      </c>
      <c r="Z31" s="141">
        <v>8.3000000000000007</v>
      </c>
      <c r="AA31" s="141">
        <v>0</v>
      </c>
      <c r="AB31" s="120">
        <v>2.39</v>
      </c>
      <c r="AC31" s="120"/>
      <c r="AD31" s="120"/>
      <c r="AE31" s="120"/>
      <c r="AF31" s="120"/>
      <c r="AG31" s="120"/>
      <c r="AH31" s="120"/>
      <c r="AI31" s="120"/>
      <c r="AJ31" s="120" t="s">
        <v>80</v>
      </c>
      <c r="AK31" s="120"/>
      <c r="AL31" s="120"/>
      <c r="AM31" s="17"/>
      <c r="AN31" s="118"/>
      <c r="AO31" s="118"/>
      <c r="AP31" s="118"/>
      <c r="AQ31" s="118"/>
      <c r="AR31" s="118"/>
      <c r="AS31" s="118"/>
      <c r="AT31" s="118" t="s">
        <v>80</v>
      </c>
      <c r="AU31" s="118" t="s">
        <v>80</v>
      </c>
      <c r="AV31" s="118"/>
      <c r="AW31" s="118"/>
      <c r="AX31" s="118" t="s">
        <v>87</v>
      </c>
      <c r="AY31" s="169">
        <v>68</v>
      </c>
      <c r="AZ31" s="43">
        <v>1.6</v>
      </c>
      <c r="BA31" s="45">
        <v>23</v>
      </c>
      <c r="BB31" s="44">
        <v>5.6</v>
      </c>
      <c r="BC31" s="43">
        <v>1.6</v>
      </c>
      <c r="BD31" s="46"/>
    </row>
    <row r="32" spans="1:56" x14ac:dyDescent="0.2">
      <c r="A32" s="199">
        <v>24</v>
      </c>
      <c r="B32" s="141">
        <v>22.3</v>
      </c>
      <c r="C32" s="141">
        <v>28.2</v>
      </c>
      <c r="D32" s="141">
        <v>19.2</v>
      </c>
      <c r="E32" s="175">
        <f t="shared" si="2"/>
        <v>9</v>
      </c>
      <c r="F32" s="141">
        <v>18</v>
      </c>
      <c r="G32" s="141">
        <v>19.600000000000001</v>
      </c>
      <c r="H32" s="141">
        <v>21.1</v>
      </c>
      <c r="I32" s="141">
        <v>22.1</v>
      </c>
      <c r="J32" s="141">
        <v>18.399999999999999</v>
      </c>
      <c r="K32" s="141">
        <v>18.5</v>
      </c>
      <c r="L32" s="176">
        <v>81</v>
      </c>
      <c r="M32" s="176">
        <v>96</v>
      </c>
      <c r="N32" s="176">
        <v>52</v>
      </c>
      <c r="O32" s="141">
        <v>864.5</v>
      </c>
      <c r="P32" s="141">
        <v>865.6</v>
      </c>
      <c r="Q32" s="141">
        <v>862.9</v>
      </c>
      <c r="R32" s="175">
        <f t="shared" si="0"/>
        <v>2.7000000000000455</v>
      </c>
      <c r="S32" s="141">
        <v>1010</v>
      </c>
      <c r="T32" s="141">
        <v>1012.4</v>
      </c>
      <c r="U32" s="141">
        <v>1006.9</v>
      </c>
      <c r="V32" s="141">
        <f t="shared" si="3"/>
        <v>5.5</v>
      </c>
      <c r="W32" s="176">
        <v>7</v>
      </c>
      <c r="X32" s="176">
        <v>10</v>
      </c>
      <c r="Y32" s="176">
        <v>2</v>
      </c>
      <c r="Z32" s="141">
        <v>5.9</v>
      </c>
      <c r="AA32" s="141">
        <v>23.3</v>
      </c>
      <c r="AB32" s="120">
        <v>5.05</v>
      </c>
      <c r="AC32" s="120" t="s">
        <v>80</v>
      </c>
      <c r="AD32" s="120" t="s">
        <v>80</v>
      </c>
      <c r="AE32" s="120"/>
      <c r="AF32" s="120"/>
      <c r="AG32" s="120"/>
      <c r="AH32" s="120"/>
      <c r="AI32" s="120"/>
      <c r="AJ32" s="120"/>
      <c r="AK32" s="120"/>
      <c r="AL32" s="120"/>
      <c r="AM32" s="118"/>
      <c r="AN32" s="17"/>
      <c r="AO32" s="118"/>
      <c r="AP32" s="118"/>
      <c r="AQ32" s="118"/>
      <c r="AR32" s="118"/>
      <c r="AS32" s="118"/>
      <c r="AT32" s="118"/>
      <c r="AU32" s="118"/>
      <c r="AV32" s="118"/>
      <c r="AW32" s="118"/>
      <c r="AX32" s="118"/>
      <c r="AY32" s="169">
        <v>68</v>
      </c>
      <c r="AZ32" s="43">
        <v>1</v>
      </c>
      <c r="BA32" s="45">
        <v>90</v>
      </c>
      <c r="BB32" s="44">
        <v>8.6999999999999993</v>
      </c>
      <c r="BC32" s="43">
        <v>1.1000000000000001</v>
      </c>
      <c r="BD32" s="46"/>
    </row>
    <row r="33" spans="1:56" x14ac:dyDescent="0.2">
      <c r="A33" s="174">
        <v>25</v>
      </c>
      <c r="B33" s="141">
        <v>22.3</v>
      </c>
      <c r="C33" s="141">
        <v>27.7</v>
      </c>
      <c r="D33" s="141">
        <v>17.2</v>
      </c>
      <c r="E33" s="175">
        <f t="shared" si="2"/>
        <v>10.5</v>
      </c>
      <c r="F33" s="141">
        <v>18.2</v>
      </c>
      <c r="G33" s="141">
        <v>19.3</v>
      </c>
      <c r="H33" s="141">
        <v>20.5</v>
      </c>
      <c r="I33" s="141">
        <v>22.7</v>
      </c>
      <c r="J33" s="141">
        <v>18.7</v>
      </c>
      <c r="K33" s="141">
        <v>18</v>
      </c>
      <c r="L33" s="176">
        <v>79</v>
      </c>
      <c r="M33" s="176">
        <v>96</v>
      </c>
      <c r="N33" s="176">
        <v>53</v>
      </c>
      <c r="O33" s="141">
        <v>864.2</v>
      </c>
      <c r="P33" s="141">
        <v>866.1</v>
      </c>
      <c r="Q33" s="141">
        <v>861.7</v>
      </c>
      <c r="R33" s="175">
        <f t="shared" si="0"/>
        <v>4.3999999999999773</v>
      </c>
      <c r="S33" s="141">
        <v>1010.4</v>
      </c>
      <c r="T33" s="141">
        <v>1013.4</v>
      </c>
      <c r="U33" s="141">
        <v>1006.6</v>
      </c>
      <c r="V33" s="141">
        <f t="shared" si="3"/>
        <v>6.7999999999999545</v>
      </c>
      <c r="W33" s="176">
        <v>6</v>
      </c>
      <c r="X33" s="176">
        <v>10</v>
      </c>
      <c r="Y33" s="176">
        <v>2</v>
      </c>
      <c r="Z33" s="141">
        <v>7.8</v>
      </c>
      <c r="AA33" s="141">
        <v>23.2</v>
      </c>
      <c r="AB33" s="120">
        <v>4.1900000000000004</v>
      </c>
      <c r="AC33" s="120" t="s">
        <v>80</v>
      </c>
      <c r="AD33" s="120" t="s">
        <v>80</v>
      </c>
      <c r="AE33" s="120" t="s">
        <v>80</v>
      </c>
      <c r="AF33" s="120"/>
      <c r="AG33" s="120"/>
      <c r="AH33" s="120"/>
      <c r="AI33" s="120"/>
      <c r="AJ33" s="120"/>
      <c r="AK33" s="120"/>
      <c r="AL33" s="120"/>
      <c r="AM33" s="17"/>
      <c r="AN33" s="118"/>
      <c r="AO33" s="118"/>
      <c r="AP33" s="118"/>
      <c r="AQ33" s="118"/>
      <c r="AR33" s="118"/>
      <c r="AS33" s="118" t="s">
        <v>80</v>
      </c>
      <c r="AT33" s="118" t="s">
        <v>80</v>
      </c>
      <c r="AU33" s="118" t="s">
        <v>80</v>
      </c>
      <c r="AV33" s="118" t="s">
        <v>80</v>
      </c>
      <c r="AW33" s="118"/>
      <c r="AX33" s="118" t="s">
        <v>87</v>
      </c>
      <c r="AY33" s="121">
        <v>68</v>
      </c>
      <c r="AZ33" s="121">
        <v>2.2999999999999998</v>
      </c>
      <c r="BA33" s="47">
        <v>293</v>
      </c>
      <c r="BB33" s="112">
        <v>11.5</v>
      </c>
      <c r="BC33" s="48">
        <v>2.2000000000000002</v>
      </c>
      <c r="BD33" s="48"/>
    </row>
    <row r="34" spans="1:56" x14ac:dyDescent="0.2">
      <c r="A34" s="174">
        <v>26</v>
      </c>
      <c r="B34" s="141">
        <v>18.5</v>
      </c>
      <c r="C34" s="141">
        <v>20.9</v>
      </c>
      <c r="D34" s="141">
        <v>16.600000000000001</v>
      </c>
      <c r="E34" s="175">
        <f t="shared" si="2"/>
        <v>4.2999999999999972</v>
      </c>
      <c r="F34" s="141">
        <v>16</v>
      </c>
      <c r="G34" s="141">
        <v>17.100000000000001</v>
      </c>
      <c r="H34" s="141">
        <v>18.5</v>
      </c>
      <c r="I34" s="141">
        <v>20.7</v>
      </c>
      <c r="J34" s="141">
        <v>16.5</v>
      </c>
      <c r="K34" s="141">
        <v>16.3</v>
      </c>
      <c r="L34" s="176">
        <v>85</v>
      </c>
      <c r="M34" s="176">
        <v>98</v>
      </c>
      <c r="N34" s="176">
        <v>72</v>
      </c>
      <c r="O34" s="141">
        <v>864</v>
      </c>
      <c r="P34" s="141">
        <v>865.3</v>
      </c>
      <c r="Q34" s="141">
        <v>863</v>
      </c>
      <c r="R34" s="175">
        <f t="shared" si="0"/>
        <v>2.2999999999999545</v>
      </c>
      <c r="S34" s="141">
        <v>1012.7</v>
      </c>
      <c r="T34" s="141">
        <v>1013.9</v>
      </c>
      <c r="U34" s="141">
        <v>1010.2</v>
      </c>
      <c r="V34" s="141">
        <f t="shared" si="3"/>
        <v>3.6999999999999318</v>
      </c>
      <c r="W34" s="176">
        <v>8</v>
      </c>
      <c r="X34" s="176">
        <v>10</v>
      </c>
      <c r="Y34" s="176">
        <v>2</v>
      </c>
      <c r="Z34" s="141">
        <v>0</v>
      </c>
      <c r="AA34" s="141">
        <v>7.6</v>
      </c>
      <c r="AB34" s="120">
        <v>4.17</v>
      </c>
      <c r="AC34" s="120" t="s">
        <v>80</v>
      </c>
      <c r="AD34" s="120" t="s">
        <v>80</v>
      </c>
      <c r="AE34" s="120"/>
      <c r="AF34" s="120"/>
      <c r="AG34" s="120"/>
      <c r="AH34" s="120"/>
      <c r="AI34" s="120"/>
      <c r="AJ34" s="120" t="s">
        <v>80</v>
      </c>
      <c r="AK34" s="120"/>
      <c r="AL34" s="120"/>
      <c r="AM34" s="122"/>
      <c r="AN34" s="122"/>
      <c r="AO34" s="122"/>
      <c r="AP34" s="122"/>
      <c r="AQ34" s="122"/>
      <c r="AR34" s="122"/>
      <c r="AS34" s="122"/>
      <c r="AT34" s="122"/>
      <c r="AU34" s="122"/>
      <c r="AV34" s="122"/>
      <c r="AW34" s="122"/>
      <c r="AX34" s="122"/>
      <c r="AY34" s="121">
        <v>338</v>
      </c>
      <c r="AZ34" s="121">
        <v>1.2</v>
      </c>
      <c r="BA34" s="47">
        <v>338</v>
      </c>
      <c r="BB34" s="112">
        <v>3.9</v>
      </c>
      <c r="BC34" s="48">
        <v>1.3</v>
      </c>
      <c r="BD34" s="48"/>
    </row>
    <row r="35" spans="1:56" x14ac:dyDescent="0.2">
      <c r="A35" s="174">
        <v>27</v>
      </c>
      <c r="B35" s="141">
        <v>19.2</v>
      </c>
      <c r="C35" s="141">
        <v>21.6</v>
      </c>
      <c r="D35" s="141">
        <v>16.8</v>
      </c>
      <c r="E35" s="175">
        <f t="shared" si="2"/>
        <v>4.8000000000000007</v>
      </c>
      <c r="F35" s="141">
        <v>16</v>
      </c>
      <c r="G35" s="141">
        <v>16</v>
      </c>
      <c r="H35" s="141">
        <v>16.5</v>
      </c>
      <c r="I35" s="141">
        <v>17.399999999999999</v>
      </c>
      <c r="J35" s="141">
        <v>15.6</v>
      </c>
      <c r="K35" s="141">
        <v>14.5</v>
      </c>
      <c r="L35" s="176">
        <v>75</v>
      </c>
      <c r="M35" s="176">
        <v>91</v>
      </c>
      <c r="N35" s="176">
        <v>61</v>
      </c>
      <c r="O35" s="141">
        <v>863.9</v>
      </c>
      <c r="P35" s="141">
        <v>865.1</v>
      </c>
      <c r="Q35" s="141">
        <v>862.8</v>
      </c>
      <c r="R35" s="175">
        <f t="shared" si="0"/>
        <v>2.3000000000000682</v>
      </c>
      <c r="S35" s="141">
        <v>1011.2</v>
      </c>
      <c r="T35" s="141">
        <v>1013.2</v>
      </c>
      <c r="U35" s="141">
        <v>1009.3</v>
      </c>
      <c r="V35" s="141">
        <f t="shared" si="3"/>
        <v>3.9000000000000909</v>
      </c>
      <c r="W35" s="176">
        <v>7</v>
      </c>
      <c r="X35" s="176">
        <v>10</v>
      </c>
      <c r="Y35" s="176">
        <v>2</v>
      </c>
      <c r="Z35" s="141">
        <v>0.8</v>
      </c>
      <c r="AA35" s="141" t="s">
        <v>92</v>
      </c>
      <c r="AB35" s="120">
        <v>1.56</v>
      </c>
      <c r="AC35" s="120" t="s">
        <v>80</v>
      </c>
      <c r="AD35" s="120"/>
      <c r="AE35" s="120"/>
      <c r="AF35" s="120"/>
      <c r="AG35" s="120"/>
      <c r="AH35" s="120"/>
      <c r="AI35" s="120"/>
      <c r="AJ35" s="120"/>
      <c r="AK35" s="120"/>
      <c r="AL35" s="120"/>
      <c r="AM35" s="75"/>
      <c r="AN35" s="122"/>
      <c r="AO35" s="122"/>
      <c r="AP35" s="122"/>
      <c r="AQ35" s="122"/>
      <c r="AR35" s="122"/>
      <c r="AS35" s="122"/>
      <c r="AT35" s="122"/>
      <c r="AU35" s="122"/>
      <c r="AV35" s="122"/>
      <c r="AW35" s="122"/>
      <c r="AX35" s="122"/>
      <c r="AY35" s="121">
        <v>360</v>
      </c>
      <c r="AZ35" s="121">
        <v>1.2</v>
      </c>
      <c r="BA35" s="47">
        <v>68</v>
      </c>
      <c r="BB35" s="112">
        <v>3.6</v>
      </c>
      <c r="BC35" s="48">
        <v>1.1000000000000001</v>
      </c>
      <c r="BD35" s="48"/>
    </row>
    <row r="36" spans="1:56" x14ac:dyDescent="0.2">
      <c r="A36" s="174">
        <v>28</v>
      </c>
      <c r="B36" s="218">
        <v>19.600000000000001</v>
      </c>
      <c r="C36" s="141">
        <v>27.2</v>
      </c>
      <c r="D36" s="141">
        <v>12.6</v>
      </c>
      <c r="E36" s="175">
        <f t="shared" si="2"/>
        <v>14.6</v>
      </c>
      <c r="F36" s="141">
        <v>11.5</v>
      </c>
      <c r="G36" s="141">
        <v>14.7</v>
      </c>
      <c r="H36" s="141">
        <v>13.9</v>
      </c>
      <c r="I36" s="141">
        <v>17.399999999999999</v>
      </c>
      <c r="J36" s="141">
        <v>9.9</v>
      </c>
      <c r="K36" s="141">
        <v>11.8</v>
      </c>
      <c r="L36" s="176">
        <v>67</v>
      </c>
      <c r="M36" s="176">
        <v>98</v>
      </c>
      <c r="N36" s="176">
        <v>28</v>
      </c>
      <c r="O36" s="141">
        <v>863.5</v>
      </c>
      <c r="P36" s="141">
        <v>865.2</v>
      </c>
      <c r="Q36" s="141">
        <v>861.1</v>
      </c>
      <c r="R36" s="175">
        <f t="shared" si="0"/>
        <v>4.1000000000000227</v>
      </c>
      <c r="S36" s="141">
        <v>1010.7</v>
      </c>
      <c r="T36" s="141">
        <v>1014.6</v>
      </c>
      <c r="U36" s="141">
        <v>1006.1</v>
      </c>
      <c r="V36" s="141">
        <f t="shared" si="3"/>
        <v>8.5</v>
      </c>
      <c r="W36" s="176">
        <v>1</v>
      </c>
      <c r="X36" s="176">
        <v>10</v>
      </c>
      <c r="Y36" s="176">
        <v>2</v>
      </c>
      <c r="Z36" s="141">
        <v>10.6</v>
      </c>
      <c r="AA36" s="141">
        <v>0</v>
      </c>
      <c r="AB36" s="120">
        <v>4.45</v>
      </c>
      <c r="AC36" s="120"/>
      <c r="AD36" s="120"/>
      <c r="AE36" s="120"/>
      <c r="AF36" s="120"/>
      <c r="AG36" s="120"/>
      <c r="AH36" s="120"/>
      <c r="AI36" s="120"/>
      <c r="AJ36" s="120" t="s">
        <v>80</v>
      </c>
      <c r="AK36" s="120"/>
      <c r="AL36" s="120"/>
      <c r="AM36" s="122"/>
      <c r="AN36" s="122"/>
      <c r="AO36" s="122"/>
      <c r="AP36" s="122"/>
      <c r="AQ36" s="122"/>
      <c r="AR36" s="122"/>
      <c r="AS36" s="122"/>
      <c r="AT36" s="122"/>
      <c r="AU36" s="122"/>
      <c r="AV36" s="122"/>
      <c r="AW36" s="122"/>
      <c r="AX36" s="122"/>
      <c r="AY36" s="121">
        <v>68</v>
      </c>
      <c r="AZ36" s="121">
        <v>1.3</v>
      </c>
      <c r="BA36" s="47">
        <v>270</v>
      </c>
      <c r="BB36" s="112">
        <v>5.3</v>
      </c>
      <c r="BC36" s="48">
        <v>1.2</v>
      </c>
      <c r="BD36" s="48"/>
    </row>
    <row r="37" spans="1:56" x14ac:dyDescent="0.2">
      <c r="A37" s="174">
        <v>29</v>
      </c>
      <c r="B37" s="141">
        <v>20.2</v>
      </c>
      <c r="C37" s="141">
        <v>30.1</v>
      </c>
      <c r="D37" s="141">
        <v>10.7</v>
      </c>
      <c r="E37" s="175">
        <f t="shared" si="2"/>
        <v>19.400000000000002</v>
      </c>
      <c r="F37" s="141">
        <v>10</v>
      </c>
      <c r="G37" s="141">
        <v>14.1</v>
      </c>
      <c r="H37" s="141">
        <v>12.6</v>
      </c>
      <c r="I37" s="141">
        <v>15.2</v>
      </c>
      <c r="J37" s="141">
        <v>9.6999999999999993</v>
      </c>
      <c r="K37" s="141">
        <v>10.4</v>
      </c>
      <c r="L37" s="176">
        <v>60</v>
      </c>
      <c r="M37" s="176">
        <v>96</v>
      </c>
      <c r="N37" s="176">
        <v>23</v>
      </c>
      <c r="O37" s="141">
        <v>860.6</v>
      </c>
      <c r="P37" s="141">
        <v>862.6</v>
      </c>
      <c r="Q37" s="141">
        <v>858.1</v>
      </c>
      <c r="R37" s="175">
        <f t="shared" si="0"/>
        <v>4.5</v>
      </c>
      <c r="S37" s="141">
        <v>1007.4</v>
      </c>
      <c r="T37" s="141">
        <v>1012</v>
      </c>
      <c r="U37" s="141">
        <v>1001.6</v>
      </c>
      <c r="V37" s="141">
        <f t="shared" si="3"/>
        <v>10.399999999999977</v>
      </c>
      <c r="W37" s="176"/>
      <c r="X37" s="176">
        <v>10</v>
      </c>
      <c r="Y37" s="176">
        <v>2</v>
      </c>
      <c r="Z37" s="141">
        <v>10.3</v>
      </c>
      <c r="AA37" s="141">
        <v>0</v>
      </c>
      <c r="AB37" s="120">
        <v>4.59</v>
      </c>
      <c r="AC37" s="120"/>
      <c r="AD37" s="120"/>
      <c r="AE37" s="120"/>
      <c r="AF37" s="120"/>
      <c r="AG37" s="120"/>
      <c r="AH37" s="120"/>
      <c r="AI37" s="120"/>
      <c r="AJ37" s="120" t="s">
        <v>80</v>
      </c>
      <c r="AK37" s="120"/>
      <c r="AL37" s="120"/>
      <c r="AM37" s="122"/>
      <c r="AN37" s="122"/>
      <c r="AO37" s="122"/>
      <c r="AP37" s="122"/>
      <c r="AQ37" s="122"/>
      <c r="AR37" s="122"/>
      <c r="AS37" s="122"/>
      <c r="AT37" s="122"/>
      <c r="AU37" s="122"/>
      <c r="AV37" s="122"/>
      <c r="AW37" s="122"/>
      <c r="AX37" s="122"/>
      <c r="AY37" s="121">
        <v>68</v>
      </c>
      <c r="AZ37" s="121">
        <v>1.2</v>
      </c>
      <c r="BA37" s="47">
        <v>270</v>
      </c>
      <c r="BB37" s="112">
        <v>5.6</v>
      </c>
      <c r="BC37" s="48">
        <v>1.1000000000000001</v>
      </c>
      <c r="BD37" s="48"/>
    </row>
    <row r="38" spans="1:56" x14ac:dyDescent="0.2">
      <c r="A38" s="174">
        <v>30</v>
      </c>
      <c r="B38" s="141">
        <v>20.7</v>
      </c>
      <c r="C38" s="141">
        <v>29.7</v>
      </c>
      <c r="D38" s="141">
        <v>11.8</v>
      </c>
      <c r="E38" s="175">
        <f t="shared" si="2"/>
        <v>17.899999999999999</v>
      </c>
      <c r="F38" s="141">
        <v>10.8</v>
      </c>
      <c r="G38" s="141">
        <v>14.5</v>
      </c>
      <c r="H38" s="141">
        <v>12.9</v>
      </c>
      <c r="I38" s="141">
        <v>15.4</v>
      </c>
      <c r="J38" s="141">
        <v>10.3</v>
      </c>
      <c r="K38" s="141">
        <v>10.8</v>
      </c>
      <c r="L38" s="176">
        <v>59</v>
      </c>
      <c r="M38" s="176">
        <v>93</v>
      </c>
      <c r="N38" s="176">
        <v>25</v>
      </c>
      <c r="O38" s="141">
        <v>862.5</v>
      </c>
      <c r="P38" s="141">
        <v>864.7</v>
      </c>
      <c r="Q38" s="141">
        <v>860.3</v>
      </c>
      <c r="R38" s="175">
        <f t="shared" si="0"/>
        <v>4.4000000000000909</v>
      </c>
      <c r="S38" s="141">
        <v>1008.8</v>
      </c>
      <c r="T38" s="141">
        <v>1013</v>
      </c>
      <c r="U38" s="141">
        <v>1004.8</v>
      </c>
      <c r="V38" s="141">
        <f t="shared" si="3"/>
        <v>8.2000000000000455</v>
      </c>
      <c r="W38" s="176"/>
      <c r="X38" s="176">
        <v>10</v>
      </c>
      <c r="Y38" s="176">
        <v>2</v>
      </c>
      <c r="Z38" s="141">
        <v>10.4</v>
      </c>
      <c r="AA38" s="141">
        <v>0</v>
      </c>
      <c r="AB38" s="120">
        <v>6.72</v>
      </c>
      <c r="AC38" s="120"/>
      <c r="AD38" s="120"/>
      <c r="AE38" s="120"/>
      <c r="AF38" s="120"/>
      <c r="AG38" s="120"/>
      <c r="AH38" s="120"/>
      <c r="AI38" s="120"/>
      <c r="AJ38" s="120" t="s">
        <v>80</v>
      </c>
      <c r="AK38" s="120"/>
      <c r="AL38" s="120"/>
      <c r="AM38" s="122"/>
      <c r="AN38" s="122"/>
      <c r="AO38" s="122"/>
      <c r="AP38" s="122"/>
      <c r="AQ38" s="122"/>
      <c r="AR38" s="122"/>
      <c r="AS38" s="122"/>
      <c r="AT38" s="122"/>
      <c r="AU38" s="122"/>
      <c r="AV38" s="122"/>
      <c r="AW38" s="122"/>
      <c r="AX38" s="122"/>
      <c r="AY38" s="121">
        <v>68</v>
      </c>
      <c r="AZ38" s="121">
        <v>1.2</v>
      </c>
      <c r="BA38" s="47">
        <v>68</v>
      </c>
      <c r="BB38" s="112">
        <v>6.2</v>
      </c>
      <c r="BC38" s="48">
        <v>1.1000000000000001</v>
      </c>
      <c r="BD38" s="48"/>
    </row>
    <row r="39" spans="1:56" x14ac:dyDescent="0.2">
      <c r="A39" s="370">
        <v>31</v>
      </c>
      <c r="B39" s="355"/>
      <c r="C39" s="355"/>
      <c r="D39" s="355"/>
      <c r="E39" s="356">
        <f t="shared" si="2"/>
        <v>0</v>
      </c>
      <c r="F39" s="355"/>
      <c r="G39" s="355"/>
      <c r="H39" s="355"/>
      <c r="I39" s="355"/>
      <c r="J39" s="355"/>
      <c r="K39" s="355"/>
      <c r="L39" s="357"/>
      <c r="M39" s="357"/>
      <c r="N39" s="357"/>
      <c r="O39" s="355"/>
      <c r="P39" s="355"/>
      <c r="Q39" s="355"/>
      <c r="R39" s="356">
        <f t="shared" si="0"/>
        <v>0</v>
      </c>
      <c r="S39" s="355"/>
      <c r="T39" s="355"/>
      <c r="U39" s="355"/>
      <c r="V39" s="355">
        <f t="shared" si="3"/>
        <v>0</v>
      </c>
      <c r="W39" s="357"/>
      <c r="X39" s="357">
        <v>10</v>
      </c>
      <c r="Y39" s="357">
        <v>2</v>
      </c>
      <c r="Z39" s="371"/>
      <c r="AA39" s="355"/>
      <c r="AB39" s="358"/>
      <c r="AC39" s="358"/>
      <c r="AD39" s="358"/>
      <c r="AE39" s="358"/>
      <c r="AF39" s="358"/>
      <c r="AG39" s="358"/>
      <c r="AH39" s="358"/>
      <c r="AI39" s="358"/>
      <c r="AJ39" s="358"/>
      <c r="AK39" s="358"/>
      <c r="AL39" s="358"/>
      <c r="AM39" s="372"/>
      <c r="AN39" s="372"/>
      <c r="AO39" s="372"/>
      <c r="AP39" s="372"/>
      <c r="AQ39" s="372"/>
      <c r="AR39" s="372"/>
      <c r="AS39" s="372"/>
      <c r="AT39" s="372"/>
      <c r="AU39" s="372"/>
      <c r="AV39" s="372"/>
      <c r="AW39" s="372"/>
      <c r="AX39" s="372"/>
      <c r="AY39" s="354"/>
      <c r="AZ39" s="354"/>
      <c r="BA39" s="373"/>
      <c r="BB39" s="374"/>
      <c r="BC39" s="375"/>
      <c r="BD39" s="48"/>
    </row>
    <row r="40" spans="1:56" x14ac:dyDescent="0.2">
      <c r="A40" s="234"/>
      <c r="B40" s="235">
        <f>STDEV(B9:B39)</f>
        <v>2.1330702064740219</v>
      </c>
      <c r="C40" s="235"/>
      <c r="D40" s="235"/>
      <c r="E40" s="235"/>
      <c r="F40" s="235"/>
      <c r="G40" s="235"/>
      <c r="H40" s="235"/>
      <c r="I40" s="235"/>
      <c r="J40" s="235"/>
      <c r="K40" s="235"/>
      <c r="L40" s="236"/>
      <c r="M40" s="236"/>
      <c r="N40" s="236"/>
      <c r="O40" s="235"/>
      <c r="P40" s="235"/>
      <c r="Q40" s="235"/>
      <c r="R40" s="237"/>
      <c r="S40" s="235"/>
      <c r="T40" s="235"/>
      <c r="U40" s="235"/>
      <c r="V40" s="235"/>
      <c r="W40" s="236"/>
      <c r="X40" s="236"/>
      <c r="Y40" s="236"/>
      <c r="Z40" s="238"/>
      <c r="AA40" s="238"/>
      <c r="AB40" s="239"/>
      <c r="AC40" s="239"/>
      <c r="AD40" s="239"/>
      <c r="AE40" s="239"/>
      <c r="AF40" s="239"/>
      <c r="AG40" s="239"/>
      <c r="AH40" s="239"/>
      <c r="AI40" s="239"/>
      <c r="AJ40" s="239"/>
      <c r="AK40" s="239"/>
      <c r="AL40" s="239"/>
    </row>
    <row r="41" spans="1:56" x14ac:dyDescent="0.2">
      <c r="A41" s="241"/>
      <c r="B41" s="235"/>
      <c r="C41" s="235"/>
      <c r="D41" s="235"/>
      <c r="E41" s="235"/>
      <c r="F41" s="235"/>
      <c r="G41" s="235"/>
      <c r="H41" s="235"/>
      <c r="I41" s="235"/>
      <c r="J41" s="235"/>
      <c r="K41" s="235"/>
      <c r="L41" s="236"/>
      <c r="M41" s="236"/>
      <c r="N41" s="236"/>
      <c r="O41" s="235"/>
      <c r="P41" s="235"/>
      <c r="Q41" s="235"/>
      <c r="R41" s="242"/>
      <c r="S41" s="235"/>
      <c r="T41" s="235"/>
      <c r="U41" s="235"/>
      <c r="V41" s="235"/>
      <c r="W41" s="236"/>
      <c r="X41" s="236"/>
      <c r="Y41" s="236"/>
      <c r="Z41" s="243"/>
      <c r="AA41" s="238"/>
      <c r="AB41" s="244"/>
      <c r="AC41" s="239"/>
      <c r="AD41" s="239"/>
      <c r="AE41" s="239"/>
      <c r="AF41" s="239"/>
      <c r="AG41" s="239"/>
      <c r="AH41" s="239"/>
      <c r="AI41" s="239"/>
      <c r="AJ41" s="239"/>
      <c r="AK41" s="239"/>
      <c r="AL41" s="239"/>
      <c r="AM41" s="235"/>
    </row>
    <row r="42" spans="1:56" s="248" customFormat="1" x14ac:dyDescent="0.2">
      <c r="A42" s="245" t="s">
        <v>35</v>
      </c>
      <c r="B42" s="240">
        <f t="shared" ref="B42:Q42" si="4">SUM(B9:B39)</f>
        <v>692.9</v>
      </c>
      <c r="C42" s="240">
        <f t="shared" si="4"/>
        <v>886.70000000000027</v>
      </c>
      <c r="D42" s="240">
        <f t="shared" si="4"/>
        <v>510.5</v>
      </c>
      <c r="E42" s="240">
        <f>SUM(E10:E39)</f>
        <v>363.7</v>
      </c>
      <c r="F42" s="240">
        <f t="shared" si="4"/>
        <v>488.49999999999994</v>
      </c>
      <c r="G42" s="240">
        <f t="shared" si="4"/>
        <v>533.50000000000011</v>
      </c>
      <c r="H42" s="240">
        <f t="shared" si="4"/>
        <v>514.4</v>
      </c>
      <c r="I42" s="240">
        <f t="shared" si="4"/>
        <v>585.79999999999995</v>
      </c>
      <c r="J42" s="240">
        <f t="shared" si="4"/>
        <v>450.9</v>
      </c>
      <c r="K42" s="240">
        <f t="shared" si="4"/>
        <v>448.7</v>
      </c>
      <c r="L42" s="240">
        <f t="shared" si="4"/>
        <v>1911</v>
      </c>
      <c r="M42" s="240">
        <f t="shared" si="4"/>
        <v>2709</v>
      </c>
      <c r="N42" s="240">
        <f t="shared" si="4"/>
        <v>1191</v>
      </c>
      <c r="O42" s="240">
        <f t="shared" si="4"/>
        <v>25869.1</v>
      </c>
      <c r="P42" s="240">
        <f t="shared" si="4"/>
        <v>25919.599999999995</v>
      </c>
      <c r="Q42" s="240">
        <f t="shared" si="4"/>
        <v>25805.1</v>
      </c>
      <c r="R42" s="240">
        <f>P42-Q42</f>
        <v>114.49999999999636</v>
      </c>
      <c r="S42" s="240">
        <f t="shared" ref="S42:AM42" si="5">SUM(S9:S39)</f>
        <v>30225.300000000003</v>
      </c>
      <c r="T42" s="240">
        <f t="shared" si="5"/>
        <v>30325.200000000001</v>
      </c>
      <c r="U42" s="240">
        <f t="shared" si="5"/>
        <v>30111.19999999999</v>
      </c>
      <c r="V42" s="240">
        <f>SUM(V10:V39)</f>
        <v>205.00000000000011</v>
      </c>
      <c r="W42" s="240">
        <f t="shared" si="5"/>
        <v>122</v>
      </c>
      <c r="X42" s="240">
        <f t="shared" si="5"/>
        <v>310</v>
      </c>
      <c r="Y42" s="240">
        <f t="shared" si="5"/>
        <v>62</v>
      </c>
      <c r="Z42" s="246">
        <f t="shared" si="5"/>
        <v>218.70000000000005</v>
      </c>
      <c r="AA42" s="240">
        <f t="shared" si="5"/>
        <v>95.3</v>
      </c>
      <c r="AB42" s="247">
        <f t="shared" si="5"/>
        <v>163.41999999999996</v>
      </c>
      <c r="AC42" s="247"/>
      <c r="AD42" s="247"/>
      <c r="AE42" s="247"/>
      <c r="AF42" s="247"/>
      <c r="AG42" s="247"/>
      <c r="AH42" s="247"/>
      <c r="AI42" s="247"/>
      <c r="AJ42" s="247"/>
      <c r="AK42" s="247"/>
      <c r="AL42" s="247"/>
      <c r="AM42" s="247">
        <f t="shared" si="5"/>
        <v>0</v>
      </c>
    </row>
    <row r="43" spans="1:56" s="248" customFormat="1" x14ac:dyDescent="0.2">
      <c r="A43" s="245" t="s">
        <v>36</v>
      </c>
      <c r="B43" s="240">
        <f t="shared" ref="B43:Q43" si="6">AVERAGEA(B9:B39)</f>
        <v>23.096666666666668</v>
      </c>
      <c r="C43" s="240">
        <f t="shared" si="6"/>
        <v>29.556666666666676</v>
      </c>
      <c r="D43" s="240">
        <f t="shared" si="6"/>
        <v>17.016666666666666</v>
      </c>
      <c r="E43" s="240">
        <f>AVERAGEA(E10:E39)</f>
        <v>12.123333333333333</v>
      </c>
      <c r="F43" s="240">
        <f t="shared" si="6"/>
        <v>16.283333333333331</v>
      </c>
      <c r="G43" s="240">
        <f t="shared" si="6"/>
        <v>17.783333333333339</v>
      </c>
      <c r="H43" s="240">
        <f t="shared" si="6"/>
        <v>17.146666666666665</v>
      </c>
      <c r="I43" s="240">
        <f t="shared" si="6"/>
        <v>19.526666666666664</v>
      </c>
      <c r="J43" s="240">
        <f t="shared" si="6"/>
        <v>15.03</v>
      </c>
      <c r="K43" s="240">
        <f t="shared" si="6"/>
        <v>14.956666666666667</v>
      </c>
      <c r="L43" s="240">
        <f t="shared" si="6"/>
        <v>63.7</v>
      </c>
      <c r="M43" s="240">
        <f t="shared" si="6"/>
        <v>90.3</v>
      </c>
      <c r="N43" s="240">
        <f t="shared" si="6"/>
        <v>39.700000000000003</v>
      </c>
      <c r="O43" s="240">
        <f t="shared" si="6"/>
        <v>862.30333333333328</v>
      </c>
      <c r="P43" s="240">
        <f t="shared" si="6"/>
        <v>863.98666666666645</v>
      </c>
      <c r="Q43" s="240">
        <f t="shared" si="6"/>
        <v>860.17</v>
      </c>
      <c r="R43" s="240">
        <f>P43-Q43</f>
        <v>3.8166666666664923</v>
      </c>
      <c r="S43" s="240">
        <f t="shared" ref="S43:AM43" si="7">AVERAGEA(S9:S39)</f>
        <v>1007.5100000000001</v>
      </c>
      <c r="T43" s="240">
        <f t="shared" si="7"/>
        <v>1010.84</v>
      </c>
      <c r="U43" s="240">
        <f t="shared" si="7"/>
        <v>1003.7066666666664</v>
      </c>
      <c r="V43" s="240">
        <f>AVERAGEA(V10:V39)</f>
        <v>6.8333333333333375</v>
      </c>
      <c r="W43" s="240">
        <f t="shared" si="7"/>
        <v>4.3571428571428568</v>
      </c>
      <c r="X43" s="240">
        <f t="shared" si="7"/>
        <v>10</v>
      </c>
      <c r="Y43" s="240">
        <f t="shared" si="7"/>
        <v>2</v>
      </c>
      <c r="Z43" s="246">
        <f t="shared" si="7"/>
        <v>7.2900000000000018</v>
      </c>
      <c r="AA43" s="240">
        <f t="shared" si="7"/>
        <v>3.1766666666666667</v>
      </c>
      <c r="AB43" s="240">
        <f t="shared" si="7"/>
        <v>5.447333333333332</v>
      </c>
      <c r="AC43" s="240"/>
      <c r="AD43" s="240"/>
      <c r="AE43" s="240"/>
      <c r="AF43" s="240"/>
      <c r="AG43" s="240"/>
      <c r="AH43" s="240"/>
      <c r="AI43" s="240"/>
      <c r="AJ43" s="240"/>
      <c r="AK43" s="240"/>
      <c r="AL43" s="240"/>
      <c r="AM43" s="240" t="e">
        <f t="shared" si="7"/>
        <v>#DIV/0!</v>
      </c>
    </row>
    <row r="44" spans="1:56" s="248" customFormat="1" x14ac:dyDescent="0.2">
      <c r="A44" s="245" t="s">
        <v>19</v>
      </c>
      <c r="B44" s="240">
        <f t="shared" ref="B44:Q44" si="8">MAXA(B9:B39)</f>
        <v>26.7</v>
      </c>
      <c r="C44" s="240">
        <f t="shared" si="8"/>
        <v>33.700000000000003</v>
      </c>
      <c r="D44" s="240">
        <f t="shared" si="8"/>
        <v>19.399999999999999</v>
      </c>
      <c r="E44" s="240">
        <f>MAXA(E10:E39)</f>
        <v>19.400000000000002</v>
      </c>
      <c r="F44" s="240">
        <f t="shared" si="8"/>
        <v>18.600000000000001</v>
      </c>
      <c r="G44" s="240">
        <f t="shared" si="8"/>
        <v>19.600000000000001</v>
      </c>
      <c r="H44" s="240">
        <f t="shared" si="8"/>
        <v>21.4</v>
      </c>
      <c r="I44" s="240">
        <f t="shared" si="8"/>
        <v>23.3</v>
      </c>
      <c r="J44" s="240">
        <f t="shared" si="8"/>
        <v>18.7</v>
      </c>
      <c r="K44" s="240">
        <f t="shared" si="8"/>
        <v>18.7</v>
      </c>
      <c r="L44" s="240">
        <f t="shared" si="8"/>
        <v>85</v>
      </c>
      <c r="M44" s="240">
        <f t="shared" si="8"/>
        <v>98</v>
      </c>
      <c r="N44" s="240">
        <f t="shared" si="8"/>
        <v>72</v>
      </c>
      <c r="O44" s="240">
        <f t="shared" si="8"/>
        <v>867.3</v>
      </c>
      <c r="P44" s="240">
        <f t="shared" si="8"/>
        <v>868</v>
      </c>
      <c r="Q44" s="240">
        <f t="shared" si="8"/>
        <v>866.5</v>
      </c>
      <c r="R44" s="240">
        <f>MAXA(R9:R39)</f>
        <v>5.3999999999999773</v>
      </c>
      <c r="S44" s="240">
        <f t="shared" ref="S44:AM44" si="9">MAXA(S9:S39)</f>
        <v>1014.8</v>
      </c>
      <c r="T44" s="240">
        <f t="shared" si="9"/>
        <v>1015.9</v>
      </c>
      <c r="U44" s="240">
        <f t="shared" si="9"/>
        <v>1013.1</v>
      </c>
      <c r="V44" s="240">
        <f>MAXA(V10:V39)</f>
        <v>10.700000000000045</v>
      </c>
      <c r="W44" s="240">
        <f t="shared" si="9"/>
        <v>8</v>
      </c>
      <c r="X44" s="240">
        <f t="shared" si="9"/>
        <v>10</v>
      </c>
      <c r="Y44" s="240">
        <f t="shared" si="9"/>
        <v>2</v>
      </c>
      <c r="Z44" s="246">
        <f t="shared" si="9"/>
        <v>11.5</v>
      </c>
      <c r="AA44" s="240">
        <f t="shared" si="9"/>
        <v>28.2</v>
      </c>
      <c r="AB44" s="240">
        <f t="shared" si="9"/>
        <v>7.92</v>
      </c>
      <c r="AC44" s="240"/>
      <c r="AD44" s="240"/>
      <c r="AE44" s="240"/>
      <c r="AF44" s="240"/>
      <c r="AG44" s="240"/>
      <c r="AH44" s="240"/>
      <c r="AI44" s="240"/>
      <c r="AJ44" s="240"/>
      <c r="AK44" s="240"/>
      <c r="AL44" s="240"/>
      <c r="AM44" s="240">
        <f t="shared" si="9"/>
        <v>0</v>
      </c>
    </row>
    <row r="45" spans="1:56" s="248" customFormat="1" x14ac:dyDescent="0.2">
      <c r="A45" s="245" t="s">
        <v>20</v>
      </c>
      <c r="B45" s="240">
        <f t="shared" ref="B45:AM45" si="10">MINA(B9:B39)</f>
        <v>18.5</v>
      </c>
      <c r="C45" s="240">
        <f t="shared" si="10"/>
        <v>20.9</v>
      </c>
      <c r="D45" s="240">
        <f t="shared" si="10"/>
        <v>10.7</v>
      </c>
      <c r="E45" s="240">
        <f>MINA(E10:E39)</f>
        <v>0</v>
      </c>
      <c r="F45" s="240">
        <f t="shared" si="10"/>
        <v>10</v>
      </c>
      <c r="G45" s="240">
        <f t="shared" si="10"/>
        <v>14.1</v>
      </c>
      <c r="H45" s="240">
        <f t="shared" si="10"/>
        <v>12.6</v>
      </c>
      <c r="I45" s="240">
        <f t="shared" si="10"/>
        <v>13.4</v>
      </c>
      <c r="J45" s="240">
        <f t="shared" si="10"/>
        <v>9.6999999999999993</v>
      </c>
      <c r="K45" s="240">
        <f t="shared" si="10"/>
        <v>10.4</v>
      </c>
      <c r="L45" s="240">
        <f t="shared" si="10"/>
        <v>42</v>
      </c>
      <c r="M45" s="240">
        <f t="shared" si="10"/>
        <v>70</v>
      </c>
      <c r="N45" s="240">
        <f t="shared" si="10"/>
        <v>22</v>
      </c>
      <c r="O45" s="240">
        <f t="shared" si="10"/>
        <v>858.2</v>
      </c>
      <c r="P45" s="240">
        <f t="shared" si="10"/>
        <v>859.4</v>
      </c>
      <c r="Q45" s="240">
        <f t="shared" si="10"/>
        <v>856.1</v>
      </c>
      <c r="R45" s="240">
        <f t="shared" si="10"/>
        <v>0</v>
      </c>
      <c r="S45" s="240">
        <f t="shared" si="10"/>
        <v>1002.7</v>
      </c>
      <c r="T45" s="240">
        <f t="shared" si="10"/>
        <v>1005.2</v>
      </c>
      <c r="U45" s="240">
        <f t="shared" si="10"/>
        <v>997.9</v>
      </c>
      <c r="V45" s="240">
        <f>MINA(V10:V39)</f>
        <v>0</v>
      </c>
      <c r="W45" s="240">
        <f t="shared" si="10"/>
        <v>1</v>
      </c>
      <c r="X45" s="240">
        <f t="shared" si="10"/>
        <v>10</v>
      </c>
      <c r="Y45" s="240">
        <f t="shared" si="10"/>
        <v>2</v>
      </c>
      <c r="Z45" s="246">
        <f t="shared" si="10"/>
        <v>0</v>
      </c>
      <c r="AA45" s="240">
        <f t="shared" si="10"/>
        <v>0</v>
      </c>
      <c r="AB45" s="240">
        <f t="shared" si="10"/>
        <v>1.56</v>
      </c>
      <c r="AC45" s="240"/>
      <c r="AD45" s="240"/>
      <c r="AE45" s="240"/>
      <c r="AF45" s="240"/>
      <c r="AG45" s="240"/>
      <c r="AH45" s="240"/>
      <c r="AI45" s="240"/>
      <c r="AJ45" s="240"/>
      <c r="AK45" s="240"/>
      <c r="AL45" s="240"/>
      <c r="AM45" s="240">
        <f t="shared" si="10"/>
        <v>0</v>
      </c>
    </row>
    <row r="46" spans="1:56" x14ac:dyDescent="0.2">
      <c r="A46" s="241"/>
      <c r="B46" s="235"/>
      <c r="C46" s="235"/>
      <c r="D46" s="235"/>
      <c r="E46" s="235"/>
      <c r="F46" s="235"/>
      <c r="G46" s="235"/>
      <c r="H46" s="235"/>
      <c r="I46" s="235"/>
      <c r="J46" s="235"/>
      <c r="K46" s="235"/>
      <c r="L46" s="235"/>
      <c r="M46" s="235"/>
      <c r="N46" s="235"/>
      <c r="O46" s="235"/>
      <c r="P46" s="235"/>
      <c r="Q46" s="235"/>
      <c r="R46" s="242">
        <f t="shared" ref="R46:R51" si="11">P46-Q46</f>
        <v>0</v>
      </c>
      <c r="S46" s="235"/>
      <c r="T46" s="235"/>
      <c r="U46" s="235"/>
      <c r="V46" s="235"/>
      <c r="W46" s="235"/>
      <c r="X46" s="235"/>
      <c r="Y46" s="235"/>
      <c r="Z46" s="250"/>
      <c r="AA46" s="235"/>
      <c r="AB46" s="251"/>
      <c r="AC46" s="251"/>
      <c r="AD46" s="251"/>
      <c r="AE46" s="251"/>
      <c r="AF46" s="251"/>
      <c r="AG46" s="251"/>
      <c r="AH46" s="251"/>
      <c r="AI46" s="251"/>
      <c r="AJ46" s="251"/>
      <c r="AK46" s="251"/>
      <c r="AL46" s="251"/>
      <c r="AM46" s="252"/>
    </row>
    <row r="47" spans="1:56" s="197" customFormat="1" x14ac:dyDescent="0.2">
      <c r="A47" s="344" t="s">
        <v>35</v>
      </c>
      <c r="B47" s="187">
        <f t="shared" ref="B47:L47" si="12">SUM(B9:B18)</f>
        <v>238.7</v>
      </c>
      <c r="C47" s="187">
        <f t="shared" si="12"/>
        <v>309.5</v>
      </c>
      <c r="D47" s="187">
        <f t="shared" si="12"/>
        <v>174.9</v>
      </c>
      <c r="E47" s="187">
        <f>SUM(E9:E18)</f>
        <v>134.6</v>
      </c>
      <c r="F47" s="187">
        <f t="shared" si="12"/>
        <v>168.6</v>
      </c>
      <c r="G47" s="187">
        <f t="shared" si="12"/>
        <v>176.8</v>
      </c>
      <c r="H47" s="187">
        <f t="shared" si="12"/>
        <v>162.79999999999998</v>
      </c>
      <c r="I47" s="187">
        <f t="shared" si="12"/>
        <v>192.6</v>
      </c>
      <c r="J47" s="187">
        <f t="shared" si="12"/>
        <v>142.1</v>
      </c>
      <c r="K47" s="187">
        <f t="shared" si="12"/>
        <v>141.30000000000001</v>
      </c>
      <c r="L47" s="187">
        <f t="shared" si="12"/>
        <v>577</v>
      </c>
      <c r="M47" s="187"/>
      <c r="N47" s="187">
        <f>SUM(N9:N18)</f>
        <v>348</v>
      </c>
      <c r="O47" s="187">
        <f>SUM(O9:O18)</f>
        <v>8618.4999999999982</v>
      </c>
      <c r="P47" s="187">
        <f>SUM(P9:P18)</f>
        <v>8635.7000000000007</v>
      </c>
      <c r="Q47" s="187">
        <f>SUM(Q9:Q18)</f>
        <v>8598.1</v>
      </c>
      <c r="R47" s="187">
        <f t="shared" si="11"/>
        <v>37.600000000000364</v>
      </c>
      <c r="S47" s="187">
        <f t="shared" ref="S47:AB47" si="13">SUM(S9:S18)</f>
        <v>10066.700000000001</v>
      </c>
      <c r="T47" s="187">
        <f t="shared" si="13"/>
        <v>10101.799999999999</v>
      </c>
      <c r="U47" s="187">
        <f t="shared" si="13"/>
        <v>10025.799999999999</v>
      </c>
      <c r="V47" s="187">
        <f>SUM(V10:V18)</f>
        <v>66.999999999999886</v>
      </c>
      <c r="W47" s="187">
        <f t="shared" si="13"/>
        <v>38</v>
      </c>
      <c r="X47" s="187">
        <f t="shared" si="13"/>
        <v>100</v>
      </c>
      <c r="Y47" s="187">
        <f t="shared" si="13"/>
        <v>20</v>
      </c>
      <c r="Z47" s="187">
        <f>SUM(Z9:Z18)</f>
        <v>80.099999999999994</v>
      </c>
      <c r="AA47" s="187">
        <f t="shared" si="13"/>
        <v>2.1</v>
      </c>
      <c r="AB47" s="187">
        <f t="shared" si="13"/>
        <v>62.56</v>
      </c>
      <c r="AC47" s="253"/>
      <c r="AD47" s="253"/>
      <c r="AE47" s="253"/>
      <c r="AF47" s="253"/>
      <c r="AG47" s="253"/>
      <c r="AH47" s="253"/>
      <c r="AI47" s="253"/>
      <c r="AJ47" s="253"/>
      <c r="AK47" s="253"/>
      <c r="AL47" s="253"/>
      <c r="AM47" s="254"/>
    </row>
    <row r="48" spans="1:56" s="197" customFormat="1" x14ac:dyDescent="0.2">
      <c r="A48" s="344" t="s">
        <v>32</v>
      </c>
      <c r="B48" s="187">
        <f t="shared" ref="B48:Q48" si="14">AVERAGEA(B9:B18)</f>
        <v>23.869999999999997</v>
      </c>
      <c r="C48" s="187">
        <f t="shared" si="14"/>
        <v>30.95</v>
      </c>
      <c r="D48" s="187">
        <f t="shared" si="14"/>
        <v>17.490000000000002</v>
      </c>
      <c r="E48" s="187">
        <f>AVERAGEA(E9:E18)</f>
        <v>13.459999999999999</v>
      </c>
      <c r="F48" s="187">
        <f t="shared" si="14"/>
        <v>16.86</v>
      </c>
      <c r="G48" s="187">
        <f t="shared" si="14"/>
        <v>17.68</v>
      </c>
      <c r="H48" s="187">
        <f t="shared" si="14"/>
        <v>16.279999999999998</v>
      </c>
      <c r="I48" s="187">
        <f t="shared" si="14"/>
        <v>19.259999999999998</v>
      </c>
      <c r="J48" s="187">
        <f t="shared" si="14"/>
        <v>14.209999999999999</v>
      </c>
      <c r="K48" s="187">
        <f t="shared" si="14"/>
        <v>14.13</v>
      </c>
      <c r="L48" s="187">
        <f t="shared" si="14"/>
        <v>57.7</v>
      </c>
      <c r="M48" s="187">
        <f t="shared" si="14"/>
        <v>87.4</v>
      </c>
      <c r="N48" s="187">
        <f t="shared" si="14"/>
        <v>34.799999999999997</v>
      </c>
      <c r="O48" s="187">
        <f t="shared" si="14"/>
        <v>861.8499999999998</v>
      </c>
      <c r="P48" s="187">
        <f t="shared" si="14"/>
        <v>863.57</v>
      </c>
      <c r="Q48" s="187">
        <f t="shared" si="14"/>
        <v>859.81000000000006</v>
      </c>
      <c r="R48" s="187">
        <f t="shared" si="11"/>
        <v>3.7599999999999909</v>
      </c>
      <c r="S48" s="187">
        <f t="shared" ref="S48:AB48" si="15">AVERAGEA(S9:S18)</f>
        <v>1006.6700000000001</v>
      </c>
      <c r="T48" s="187">
        <f t="shared" si="15"/>
        <v>1010.18</v>
      </c>
      <c r="U48" s="187">
        <f t="shared" si="15"/>
        <v>1002.5799999999999</v>
      </c>
      <c r="V48" s="187">
        <f>AVERAGEA(V10:V18)</f>
        <v>7.4444444444444322</v>
      </c>
      <c r="W48" s="187">
        <f t="shared" si="15"/>
        <v>3.8</v>
      </c>
      <c r="X48" s="187">
        <f t="shared" si="15"/>
        <v>10</v>
      </c>
      <c r="Y48" s="187">
        <f t="shared" si="15"/>
        <v>2</v>
      </c>
      <c r="Z48" s="187">
        <f>AVERAGEA(Z9:Z18)</f>
        <v>8.01</v>
      </c>
      <c r="AA48" s="187">
        <f t="shared" si="15"/>
        <v>0.21000000000000002</v>
      </c>
      <c r="AB48" s="187">
        <f t="shared" si="15"/>
        <v>6.2560000000000002</v>
      </c>
      <c r="AC48" s="253"/>
      <c r="AD48" s="253"/>
      <c r="AE48" s="253"/>
      <c r="AF48" s="253"/>
      <c r="AG48" s="253"/>
      <c r="AH48" s="253"/>
      <c r="AI48" s="253"/>
      <c r="AJ48" s="253"/>
      <c r="AK48" s="253"/>
      <c r="AL48" s="253"/>
      <c r="AM48" s="254"/>
    </row>
    <row r="49" spans="1:39" s="197" customFormat="1" x14ac:dyDescent="0.2">
      <c r="A49" s="344" t="s">
        <v>19</v>
      </c>
      <c r="B49" s="187">
        <f t="shared" ref="B49:Q49" si="16">MAXA(B9:B18)</f>
        <v>25.3</v>
      </c>
      <c r="C49" s="187">
        <f t="shared" si="16"/>
        <v>33.4</v>
      </c>
      <c r="D49" s="187">
        <f t="shared" si="16"/>
        <v>19.399999999999999</v>
      </c>
      <c r="E49" s="187">
        <f>MAXA(E9:E18)</f>
        <v>17.399999999999999</v>
      </c>
      <c r="F49" s="187">
        <f t="shared" si="16"/>
        <v>18.600000000000001</v>
      </c>
      <c r="G49" s="187">
        <f t="shared" si="16"/>
        <v>19.5</v>
      </c>
      <c r="H49" s="187">
        <f t="shared" si="16"/>
        <v>19.2</v>
      </c>
      <c r="I49" s="187">
        <f t="shared" si="16"/>
        <v>21.9</v>
      </c>
      <c r="J49" s="187">
        <f t="shared" si="16"/>
        <v>17.399999999999999</v>
      </c>
      <c r="K49" s="187">
        <f t="shared" si="16"/>
        <v>17.100000000000001</v>
      </c>
      <c r="L49" s="187">
        <f t="shared" si="16"/>
        <v>72</v>
      </c>
      <c r="M49" s="187">
        <f t="shared" si="16"/>
        <v>96</v>
      </c>
      <c r="N49" s="187">
        <f t="shared" si="16"/>
        <v>63</v>
      </c>
      <c r="O49" s="187">
        <f t="shared" si="16"/>
        <v>867.3</v>
      </c>
      <c r="P49" s="187">
        <f t="shared" si="16"/>
        <v>868</v>
      </c>
      <c r="Q49" s="187">
        <f t="shared" si="16"/>
        <v>866.5</v>
      </c>
      <c r="R49" s="187">
        <f t="shared" si="11"/>
        <v>1.5</v>
      </c>
      <c r="S49" s="187">
        <f t="shared" ref="S49:AB49" si="17">MAXA(S9:S18)</f>
        <v>1014.8</v>
      </c>
      <c r="T49" s="187">
        <f t="shared" si="17"/>
        <v>1015.9</v>
      </c>
      <c r="U49" s="187">
        <f t="shared" si="17"/>
        <v>1013.1</v>
      </c>
      <c r="V49" s="187">
        <f>MAXA(V10:V18)</f>
        <v>10.700000000000045</v>
      </c>
      <c r="W49" s="187">
        <f t="shared" si="17"/>
        <v>7</v>
      </c>
      <c r="X49" s="187">
        <f t="shared" si="17"/>
        <v>10</v>
      </c>
      <c r="Y49" s="187">
        <f t="shared" si="17"/>
        <v>2</v>
      </c>
      <c r="Z49" s="187">
        <f>MAXA(Z9:Z18)</f>
        <v>11.5</v>
      </c>
      <c r="AA49" s="187">
        <f t="shared" si="17"/>
        <v>1.1000000000000001</v>
      </c>
      <c r="AB49" s="187">
        <f t="shared" si="17"/>
        <v>7.87</v>
      </c>
      <c r="AC49" s="253"/>
      <c r="AD49" s="253"/>
      <c r="AE49" s="253"/>
      <c r="AF49" s="253"/>
      <c r="AG49" s="253"/>
      <c r="AH49" s="253"/>
      <c r="AI49" s="253"/>
      <c r="AJ49" s="253"/>
      <c r="AK49" s="253"/>
      <c r="AL49" s="253"/>
      <c r="AM49" s="254"/>
    </row>
    <row r="50" spans="1:39" s="197" customFormat="1" x14ac:dyDescent="0.2">
      <c r="A50" s="344" t="s">
        <v>20</v>
      </c>
      <c r="B50" s="187">
        <f t="shared" ref="B50:Q50" si="18">MINA(B9:B18)</f>
        <v>19.600000000000001</v>
      </c>
      <c r="C50" s="187">
        <f t="shared" si="18"/>
        <v>26</v>
      </c>
      <c r="D50" s="187">
        <f t="shared" si="18"/>
        <v>15.4</v>
      </c>
      <c r="E50" s="187">
        <f>MINA(E9:E18)</f>
        <v>7.6000000000000014</v>
      </c>
      <c r="F50" s="187">
        <f t="shared" si="18"/>
        <v>14.8</v>
      </c>
      <c r="G50" s="187">
        <f t="shared" si="18"/>
        <v>15.9</v>
      </c>
      <c r="H50" s="187">
        <f t="shared" si="18"/>
        <v>13.4</v>
      </c>
      <c r="I50" s="187">
        <f t="shared" si="18"/>
        <v>16.399999999999999</v>
      </c>
      <c r="J50" s="187">
        <f t="shared" si="18"/>
        <v>10</v>
      </c>
      <c r="K50" s="187">
        <f t="shared" si="18"/>
        <v>11.2</v>
      </c>
      <c r="L50" s="187">
        <f t="shared" si="18"/>
        <v>48</v>
      </c>
      <c r="M50" s="187">
        <f t="shared" si="18"/>
        <v>74</v>
      </c>
      <c r="N50" s="187">
        <f t="shared" si="18"/>
        <v>22</v>
      </c>
      <c r="O50" s="187">
        <f t="shared" si="18"/>
        <v>858.9</v>
      </c>
      <c r="P50" s="187">
        <f t="shared" si="18"/>
        <v>860.3</v>
      </c>
      <c r="Q50" s="187">
        <f t="shared" si="18"/>
        <v>856.6</v>
      </c>
      <c r="R50" s="187">
        <f t="shared" si="11"/>
        <v>3.6999999999999318</v>
      </c>
      <c r="S50" s="187">
        <f t="shared" ref="S50:AB50" si="19">MINA(S9:S18)</f>
        <v>1002.7</v>
      </c>
      <c r="T50" s="187">
        <f t="shared" si="19"/>
        <v>1006.5</v>
      </c>
      <c r="U50" s="187">
        <f t="shared" si="19"/>
        <v>997.9</v>
      </c>
      <c r="V50" s="187">
        <f>MINA(V10:V18)</f>
        <v>2.7999999999999545</v>
      </c>
      <c r="W50" s="187">
        <f t="shared" si="19"/>
        <v>1</v>
      </c>
      <c r="X50" s="187">
        <f t="shared" si="19"/>
        <v>10</v>
      </c>
      <c r="Y50" s="187">
        <f t="shared" si="19"/>
        <v>2</v>
      </c>
      <c r="Z50" s="187">
        <f>MINA(Z9:Z18)</f>
        <v>3.4</v>
      </c>
      <c r="AA50" s="187">
        <f t="shared" si="19"/>
        <v>0</v>
      </c>
      <c r="AB50" s="187">
        <f t="shared" si="19"/>
        <v>3.41</v>
      </c>
      <c r="AC50" s="253"/>
      <c r="AD50" s="253"/>
      <c r="AE50" s="253"/>
      <c r="AF50" s="253"/>
      <c r="AG50" s="253"/>
      <c r="AH50" s="253"/>
      <c r="AI50" s="253"/>
      <c r="AJ50" s="253"/>
      <c r="AK50" s="253"/>
      <c r="AL50" s="253"/>
      <c r="AM50" s="254"/>
    </row>
    <row r="51" spans="1:39" x14ac:dyDescent="0.2">
      <c r="A51" s="255"/>
      <c r="B51" s="235"/>
      <c r="C51" s="235"/>
      <c r="D51" s="235"/>
      <c r="E51" s="235"/>
      <c r="F51" s="235"/>
      <c r="G51" s="235"/>
      <c r="H51" s="235"/>
      <c r="I51" s="235"/>
      <c r="J51" s="235"/>
      <c r="K51" s="235"/>
      <c r="L51" s="235"/>
      <c r="M51" s="235"/>
      <c r="N51" s="235"/>
      <c r="O51" s="235"/>
      <c r="P51" s="235"/>
      <c r="Q51" s="235"/>
      <c r="R51" s="242">
        <f t="shared" si="11"/>
        <v>0</v>
      </c>
      <c r="S51" s="235"/>
      <c r="T51" s="235"/>
      <c r="U51" s="235"/>
      <c r="V51" s="235"/>
      <c r="W51" s="235"/>
      <c r="X51" s="235"/>
      <c r="Y51" s="235"/>
      <c r="Z51" s="250"/>
      <c r="AA51" s="235"/>
      <c r="AB51" s="251"/>
      <c r="AC51" s="251"/>
      <c r="AD51" s="251"/>
      <c r="AE51" s="251"/>
      <c r="AF51" s="251"/>
      <c r="AG51" s="251"/>
      <c r="AH51" s="251"/>
      <c r="AI51" s="251"/>
      <c r="AJ51" s="251"/>
      <c r="AK51" s="251"/>
      <c r="AL51" s="251"/>
      <c r="AM51" s="252"/>
    </row>
    <row r="52" spans="1:39" s="140" customFormat="1" x14ac:dyDescent="0.2">
      <c r="A52" s="256" t="s">
        <v>31</v>
      </c>
      <c r="B52" s="202">
        <f t="shared" ref="B52:AB52" si="20">SUM(B19:B28)</f>
        <v>242.1</v>
      </c>
      <c r="C52" s="202">
        <f t="shared" si="20"/>
        <v>303.8</v>
      </c>
      <c r="D52" s="202">
        <f t="shared" si="20"/>
        <v>174.8</v>
      </c>
      <c r="E52" s="202">
        <f t="shared" si="20"/>
        <v>129</v>
      </c>
      <c r="F52" s="202">
        <f t="shared" si="20"/>
        <v>166.2</v>
      </c>
      <c r="G52" s="202">
        <f t="shared" si="20"/>
        <v>183.00000000000003</v>
      </c>
      <c r="H52" s="202">
        <f t="shared" si="20"/>
        <v>174.59999999999997</v>
      </c>
      <c r="I52" s="202">
        <f t="shared" si="20"/>
        <v>195.1</v>
      </c>
      <c r="J52" s="202">
        <f t="shared" si="20"/>
        <v>156.6</v>
      </c>
      <c r="K52" s="202">
        <f t="shared" si="20"/>
        <v>153.6</v>
      </c>
      <c r="L52" s="202">
        <f t="shared" si="20"/>
        <v>603</v>
      </c>
      <c r="M52" s="202">
        <f t="shared" si="20"/>
        <v>883</v>
      </c>
      <c r="N52" s="202">
        <f t="shared" si="20"/>
        <v>393</v>
      </c>
      <c r="O52" s="202">
        <f t="shared" si="20"/>
        <v>8630.4</v>
      </c>
      <c r="P52" s="202">
        <f t="shared" si="20"/>
        <v>8646.7999999999993</v>
      </c>
      <c r="Q52" s="202">
        <f t="shared" si="20"/>
        <v>8606.6</v>
      </c>
      <c r="R52" s="202">
        <f t="shared" si="20"/>
        <v>40.200000000000159</v>
      </c>
      <c r="S52" s="202">
        <f t="shared" si="20"/>
        <v>10076.400000000001</v>
      </c>
      <c r="T52" s="202">
        <f t="shared" si="20"/>
        <v>10111.300000000001</v>
      </c>
      <c r="U52" s="202">
        <f t="shared" si="20"/>
        <v>10039</v>
      </c>
      <c r="V52" s="202">
        <f t="shared" si="20"/>
        <v>72.300000000000182</v>
      </c>
      <c r="W52" s="202">
        <f t="shared" si="20"/>
        <v>39</v>
      </c>
      <c r="X52" s="202">
        <f t="shared" si="20"/>
        <v>100</v>
      </c>
      <c r="Y52" s="202">
        <f t="shared" si="20"/>
        <v>20</v>
      </c>
      <c r="Z52" s="202">
        <f>SUM(Z19:Z28)</f>
        <v>72.999999999999986</v>
      </c>
      <c r="AA52" s="202">
        <f t="shared" si="20"/>
        <v>10.5</v>
      </c>
      <c r="AB52" s="202">
        <f t="shared" si="20"/>
        <v>57.589999999999989</v>
      </c>
      <c r="AC52" s="257"/>
      <c r="AD52" s="257"/>
      <c r="AE52" s="257"/>
      <c r="AF52" s="257"/>
      <c r="AG52" s="257"/>
      <c r="AH52" s="257"/>
      <c r="AI52" s="257"/>
      <c r="AJ52" s="257"/>
      <c r="AK52" s="257"/>
      <c r="AL52" s="257"/>
      <c r="AM52" s="258"/>
    </row>
    <row r="53" spans="1:39" s="140" customFormat="1" x14ac:dyDescent="0.2">
      <c r="A53" s="256" t="s">
        <v>32</v>
      </c>
      <c r="B53" s="202">
        <f t="shared" ref="B53:AB53" si="21">AVERAGEA(B19:B28)</f>
        <v>24.21</v>
      </c>
      <c r="C53" s="202">
        <f t="shared" si="21"/>
        <v>30.380000000000003</v>
      </c>
      <c r="D53" s="202">
        <f t="shared" si="21"/>
        <v>17.48</v>
      </c>
      <c r="E53" s="202">
        <f t="shared" si="21"/>
        <v>12.9</v>
      </c>
      <c r="F53" s="202">
        <f t="shared" si="21"/>
        <v>16.619999999999997</v>
      </c>
      <c r="G53" s="202">
        <f t="shared" si="21"/>
        <v>18.300000000000004</v>
      </c>
      <c r="H53" s="202">
        <f t="shared" si="21"/>
        <v>17.459999999999997</v>
      </c>
      <c r="I53" s="202">
        <f t="shared" si="21"/>
        <v>19.509999999999998</v>
      </c>
      <c r="J53" s="202">
        <f t="shared" si="21"/>
        <v>15.66</v>
      </c>
      <c r="K53" s="202">
        <f t="shared" si="21"/>
        <v>15.36</v>
      </c>
      <c r="L53" s="202">
        <f t="shared" si="21"/>
        <v>60.3</v>
      </c>
      <c r="M53" s="202">
        <f t="shared" si="21"/>
        <v>88.3</v>
      </c>
      <c r="N53" s="202">
        <f t="shared" si="21"/>
        <v>39.299999999999997</v>
      </c>
      <c r="O53" s="202">
        <f t="shared" si="21"/>
        <v>863.04</v>
      </c>
      <c r="P53" s="202">
        <f t="shared" si="21"/>
        <v>864.68</v>
      </c>
      <c r="Q53" s="202">
        <f t="shared" si="21"/>
        <v>860.66000000000008</v>
      </c>
      <c r="R53" s="202">
        <f t="shared" si="21"/>
        <v>4.0200000000000156</v>
      </c>
      <c r="S53" s="202">
        <f t="shared" si="21"/>
        <v>1007.6400000000001</v>
      </c>
      <c r="T53" s="202">
        <f t="shared" si="21"/>
        <v>1011.1300000000001</v>
      </c>
      <c r="U53" s="202">
        <f t="shared" si="21"/>
        <v>1003.9</v>
      </c>
      <c r="V53" s="202">
        <f t="shared" si="21"/>
        <v>7.2300000000000182</v>
      </c>
      <c r="W53" s="202">
        <f t="shared" si="21"/>
        <v>3.9</v>
      </c>
      <c r="X53" s="202">
        <f t="shared" si="21"/>
        <v>10</v>
      </c>
      <c r="Y53" s="202">
        <f t="shared" si="21"/>
        <v>2</v>
      </c>
      <c r="Z53" s="202">
        <f>AVERAGEA(Z19:Z28)</f>
        <v>7.2999999999999989</v>
      </c>
      <c r="AA53" s="202">
        <f t="shared" si="21"/>
        <v>1.05</v>
      </c>
      <c r="AB53" s="202">
        <f t="shared" si="21"/>
        <v>5.7589999999999986</v>
      </c>
      <c r="AC53" s="257"/>
      <c r="AD53" s="257"/>
      <c r="AE53" s="257"/>
      <c r="AF53" s="257"/>
      <c r="AG53" s="257"/>
      <c r="AH53" s="257"/>
      <c r="AI53" s="257"/>
      <c r="AJ53" s="257"/>
      <c r="AK53" s="257"/>
      <c r="AL53" s="257"/>
      <c r="AM53" s="258"/>
    </row>
    <row r="54" spans="1:39" s="140" customFormat="1" x14ac:dyDescent="0.2">
      <c r="A54" s="256" t="s">
        <v>19</v>
      </c>
      <c r="B54" s="202">
        <f t="shared" ref="B54:AB54" si="22">MAXA(B19:B28)</f>
        <v>26.7</v>
      </c>
      <c r="C54" s="202">
        <f t="shared" si="22"/>
        <v>33.700000000000003</v>
      </c>
      <c r="D54" s="202">
        <f t="shared" si="22"/>
        <v>18.5</v>
      </c>
      <c r="E54" s="202">
        <f t="shared" si="22"/>
        <v>15.900000000000002</v>
      </c>
      <c r="F54" s="202">
        <f t="shared" si="22"/>
        <v>17.5</v>
      </c>
      <c r="G54" s="202">
        <f t="shared" si="22"/>
        <v>19.2</v>
      </c>
      <c r="H54" s="202">
        <f t="shared" si="22"/>
        <v>19.600000000000001</v>
      </c>
      <c r="I54" s="202">
        <f t="shared" si="22"/>
        <v>22.1</v>
      </c>
      <c r="J54" s="202">
        <f t="shared" si="22"/>
        <v>17.899999999999999</v>
      </c>
      <c r="K54" s="202">
        <f t="shared" si="22"/>
        <v>17.399999999999999</v>
      </c>
      <c r="L54" s="202">
        <f t="shared" si="22"/>
        <v>77</v>
      </c>
      <c r="M54" s="202">
        <f>MAXA(M19:M28)</f>
        <v>97</v>
      </c>
      <c r="N54" s="202">
        <f t="shared" si="22"/>
        <v>57</v>
      </c>
      <c r="O54" s="202">
        <f t="shared" si="22"/>
        <v>864.3</v>
      </c>
      <c r="P54" s="202">
        <f t="shared" si="22"/>
        <v>865.7</v>
      </c>
      <c r="Q54" s="202">
        <f t="shared" si="22"/>
        <v>862.3</v>
      </c>
      <c r="R54" s="202">
        <f t="shared" si="22"/>
        <v>5.3000000000000682</v>
      </c>
      <c r="S54" s="202">
        <f t="shared" si="22"/>
        <v>1009.6</v>
      </c>
      <c r="T54" s="202">
        <f t="shared" si="22"/>
        <v>1012.9</v>
      </c>
      <c r="U54" s="202">
        <f t="shared" si="22"/>
        <v>1006.3</v>
      </c>
      <c r="V54" s="202">
        <f t="shared" si="22"/>
        <v>10.100000000000023</v>
      </c>
      <c r="W54" s="202">
        <f t="shared" si="22"/>
        <v>6</v>
      </c>
      <c r="X54" s="202">
        <f t="shared" si="22"/>
        <v>10</v>
      </c>
      <c r="Y54" s="202">
        <f t="shared" si="22"/>
        <v>2</v>
      </c>
      <c r="Z54" s="202">
        <f>MAXA(Z19:Z28)</f>
        <v>10.8</v>
      </c>
      <c r="AA54" s="202">
        <f t="shared" si="22"/>
        <v>7.3</v>
      </c>
      <c r="AB54" s="202">
        <f t="shared" si="22"/>
        <v>7.92</v>
      </c>
      <c r="AC54" s="257"/>
      <c r="AD54" s="257"/>
      <c r="AE54" s="257"/>
      <c r="AF54" s="257"/>
      <c r="AG54" s="257"/>
      <c r="AH54" s="257"/>
      <c r="AI54" s="257"/>
      <c r="AJ54" s="257"/>
      <c r="AK54" s="257"/>
      <c r="AL54" s="257"/>
      <c r="AM54" s="258"/>
    </row>
    <row r="55" spans="1:39" s="140" customFormat="1" x14ac:dyDescent="0.2">
      <c r="A55" s="256" t="s">
        <v>20</v>
      </c>
      <c r="B55" s="202">
        <f t="shared" ref="B55:AB55" si="23">MINA(B19:B28)</f>
        <v>21.9</v>
      </c>
      <c r="C55" s="202">
        <f t="shared" si="23"/>
        <v>26.4</v>
      </c>
      <c r="D55" s="202">
        <f t="shared" si="23"/>
        <v>16.600000000000001</v>
      </c>
      <c r="E55" s="202">
        <f t="shared" si="23"/>
        <v>9.5</v>
      </c>
      <c r="F55" s="202">
        <f t="shared" si="23"/>
        <v>15.5</v>
      </c>
      <c r="G55" s="202">
        <f t="shared" si="23"/>
        <v>16.2</v>
      </c>
      <c r="H55" s="202">
        <f t="shared" si="23"/>
        <v>13.1</v>
      </c>
      <c r="I55" s="202">
        <f t="shared" si="23"/>
        <v>13.4</v>
      </c>
      <c r="J55" s="202">
        <f t="shared" si="23"/>
        <v>11.9</v>
      </c>
      <c r="K55" s="202">
        <f t="shared" si="23"/>
        <v>11.1</v>
      </c>
      <c r="L55" s="202">
        <f t="shared" si="23"/>
        <v>42</v>
      </c>
      <c r="M55" s="202">
        <f t="shared" si="23"/>
        <v>70</v>
      </c>
      <c r="N55" s="202">
        <f t="shared" si="23"/>
        <v>29</v>
      </c>
      <c r="O55" s="202">
        <f t="shared" si="23"/>
        <v>860.7</v>
      </c>
      <c r="P55" s="202">
        <f t="shared" si="23"/>
        <v>863</v>
      </c>
      <c r="Q55" s="202">
        <f t="shared" si="23"/>
        <v>857.8</v>
      </c>
      <c r="R55" s="202">
        <f t="shared" si="23"/>
        <v>2.6000000000000227</v>
      </c>
      <c r="S55" s="202">
        <f t="shared" si="23"/>
        <v>1005.9</v>
      </c>
      <c r="T55" s="202">
        <f t="shared" si="23"/>
        <v>1009.1</v>
      </c>
      <c r="U55" s="202">
        <f t="shared" si="23"/>
        <v>1001.3</v>
      </c>
      <c r="V55" s="202">
        <f t="shared" si="23"/>
        <v>5.6000000000000227</v>
      </c>
      <c r="W55" s="202">
        <f t="shared" si="23"/>
        <v>2</v>
      </c>
      <c r="X55" s="202">
        <f t="shared" si="23"/>
        <v>10</v>
      </c>
      <c r="Y55" s="202">
        <f t="shared" si="23"/>
        <v>2</v>
      </c>
      <c r="Z55" s="202">
        <f>MINA(Z19:Z28)</f>
        <v>1</v>
      </c>
      <c r="AA55" s="202">
        <f t="shared" si="23"/>
        <v>0</v>
      </c>
      <c r="AB55" s="202">
        <f t="shared" si="23"/>
        <v>2.59</v>
      </c>
      <c r="AC55" s="257"/>
      <c r="AD55" s="257"/>
      <c r="AE55" s="257"/>
      <c r="AF55" s="257"/>
      <c r="AG55" s="257"/>
      <c r="AH55" s="257"/>
      <c r="AI55" s="257"/>
      <c r="AJ55" s="257"/>
      <c r="AK55" s="257"/>
      <c r="AL55" s="257"/>
      <c r="AM55" s="258"/>
    </row>
    <row r="56" spans="1:39" x14ac:dyDescent="0.2">
      <c r="A56" s="255"/>
      <c r="B56" s="235"/>
      <c r="C56" s="235"/>
      <c r="D56" s="235"/>
      <c r="E56" s="235"/>
      <c r="F56" s="235"/>
      <c r="G56" s="235"/>
      <c r="H56" s="235"/>
      <c r="I56" s="235"/>
      <c r="J56" s="235"/>
      <c r="K56" s="235"/>
      <c r="L56" s="235"/>
      <c r="M56" s="235"/>
      <c r="N56" s="235"/>
      <c r="O56" s="235"/>
      <c r="P56" s="235"/>
      <c r="Q56" s="235"/>
      <c r="R56" s="235"/>
      <c r="S56" s="235"/>
      <c r="T56" s="235"/>
      <c r="U56" s="235"/>
      <c r="V56" s="235"/>
      <c r="W56" s="235"/>
      <c r="X56" s="235"/>
      <c r="Y56" s="235"/>
      <c r="Z56" s="259"/>
      <c r="AA56" s="235"/>
      <c r="AB56" s="239"/>
      <c r="AC56" s="239"/>
      <c r="AD56" s="239"/>
      <c r="AE56" s="239"/>
      <c r="AF56" s="239"/>
      <c r="AG56" s="239"/>
      <c r="AH56" s="239"/>
      <c r="AI56" s="239"/>
      <c r="AJ56" s="239"/>
      <c r="AK56" s="239"/>
      <c r="AL56" s="239"/>
      <c r="AM56" s="252"/>
    </row>
    <row r="57" spans="1:39" s="233" customFormat="1" x14ac:dyDescent="0.2">
      <c r="A57" s="260" t="s">
        <v>31</v>
      </c>
      <c r="B57" s="222">
        <f t="shared" ref="B57:AB57" si="24">SUM(B29:B39)</f>
        <v>212.09999999999994</v>
      </c>
      <c r="C57" s="222">
        <f t="shared" si="24"/>
        <v>273.39999999999998</v>
      </c>
      <c r="D57" s="222">
        <f t="shared" si="24"/>
        <v>160.80000000000001</v>
      </c>
      <c r="E57" s="222">
        <f t="shared" si="24"/>
        <v>112.6</v>
      </c>
      <c r="F57" s="222">
        <f t="shared" si="24"/>
        <v>153.70000000000002</v>
      </c>
      <c r="G57" s="222">
        <f t="shared" si="24"/>
        <v>173.7</v>
      </c>
      <c r="H57" s="222">
        <f t="shared" si="24"/>
        <v>177</v>
      </c>
      <c r="I57" s="222">
        <f t="shared" si="24"/>
        <v>198.10000000000002</v>
      </c>
      <c r="J57" s="222">
        <f t="shared" si="24"/>
        <v>152.19999999999999</v>
      </c>
      <c r="K57" s="222">
        <f t="shared" si="24"/>
        <v>153.80000000000001</v>
      </c>
      <c r="L57" s="222">
        <f t="shared" si="24"/>
        <v>731</v>
      </c>
      <c r="M57" s="222">
        <f t="shared" si="24"/>
        <v>952</v>
      </c>
      <c r="N57" s="222">
        <f t="shared" si="24"/>
        <v>450</v>
      </c>
      <c r="O57" s="222">
        <f t="shared" si="24"/>
        <v>8620.2000000000007</v>
      </c>
      <c r="P57" s="222">
        <f t="shared" si="24"/>
        <v>8637.1</v>
      </c>
      <c r="Q57" s="222">
        <f t="shared" si="24"/>
        <v>8600.4000000000015</v>
      </c>
      <c r="R57" s="222">
        <f t="shared" si="24"/>
        <v>36.700000000000045</v>
      </c>
      <c r="S57" s="222">
        <f t="shared" si="24"/>
        <v>10082.199999999999</v>
      </c>
      <c r="T57" s="222">
        <f t="shared" si="24"/>
        <v>10112.1</v>
      </c>
      <c r="U57" s="222">
        <f t="shared" si="24"/>
        <v>10046.4</v>
      </c>
      <c r="V57" s="222">
        <f>SUM(V29:V39)</f>
        <v>65.700000000000045</v>
      </c>
      <c r="W57" s="222">
        <f t="shared" si="24"/>
        <v>45</v>
      </c>
      <c r="X57" s="222">
        <f t="shared" si="24"/>
        <v>110</v>
      </c>
      <c r="Y57" s="222">
        <f t="shared" si="24"/>
        <v>22</v>
      </c>
      <c r="Z57" s="222">
        <f>SUM(Z29:Z39)</f>
        <v>65.600000000000009</v>
      </c>
      <c r="AA57" s="222">
        <f t="shared" si="24"/>
        <v>82.699999999999989</v>
      </c>
      <c r="AB57" s="222">
        <f t="shared" si="24"/>
        <v>43.269999999999996</v>
      </c>
      <c r="AC57" s="261"/>
      <c r="AD57" s="261"/>
      <c r="AE57" s="261"/>
      <c r="AF57" s="261"/>
      <c r="AG57" s="261"/>
      <c r="AH57" s="261"/>
      <c r="AI57" s="261"/>
      <c r="AJ57" s="261"/>
      <c r="AK57" s="261"/>
      <c r="AL57" s="261"/>
      <c r="AM57" s="262"/>
    </row>
    <row r="58" spans="1:39" s="233" customFormat="1" x14ac:dyDescent="0.2">
      <c r="A58" s="260" t="s">
        <v>32</v>
      </c>
      <c r="B58" s="222">
        <f t="shared" ref="B58:AB58" si="25">AVERAGEA(B29:B39)</f>
        <v>21.209999999999994</v>
      </c>
      <c r="C58" s="222">
        <f t="shared" si="25"/>
        <v>27.339999999999996</v>
      </c>
      <c r="D58" s="222">
        <f t="shared" si="25"/>
        <v>16.080000000000002</v>
      </c>
      <c r="E58" s="222">
        <f t="shared" si="25"/>
        <v>10.236363636363636</v>
      </c>
      <c r="F58" s="222">
        <f t="shared" si="25"/>
        <v>15.370000000000001</v>
      </c>
      <c r="G58" s="222">
        <f t="shared" si="25"/>
        <v>17.369999999999997</v>
      </c>
      <c r="H58" s="222">
        <f t="shared" si="25"/>
        <v>17.7</v>
      </c>
      <c r="I58" s="222">
        <f t="shared" si="25"/>
        <v>19.810000000000002</v>
      </c>
      <c r="J58" s="222">
        <f t="shared" si="25"/>
        <v>15.219999999999999</v>
      </c>
      <c r="K58" s="222">
        <f t="shared" si="25"/>
        <v>15.38</v>
      </c>
      <c r="L58" s="222">
        <f t="shared" si="25"/>
        <v>73.099999999999994</v>
      </c>
      <c r="M58" s="222">
        <f t="shared" si="25"/>
        <v>95.2</v>
      </c>
      <c r="N58" s="222">
        <f t="shared" si="25"/>
        <v>45</v>
      </c>
      <c r="O58" s="222">
        <f t="shared" si="25"/>
        <v>862.0200000000001</v>
      </c>
      <c r="P58" s="222">
        <f t="shared" si="25"/>
        <v>863.71</v>
      </c>
      <c r="Q58" s="222">
        <f t="shared" si="25"/>
        <v>860.04000000000019</v>
      </c>
      <c r="R58" s="222">
        <f t="shared" si="25"/>
        <v>3.3363636363636404</v>
      </c>
      <c r="S58" s="222">
        <f t="shared" si="25"/>
        <v>1008.2199999999999</v>
      </c>
      <c r="T58" s="222">
        <f t="shared" si="25"/>
        <v>1011.21</v>
      </c>
      <c r="U58" s="222">
        <f t="shared" si="25"/>
        <v>1004.64</v>
      </c>
      <c r="V58" s="222">
        <f>AVERAGEA(V29:V39)</f>
        <v>5.9727272727272771</v>
      </c>
      <c r="W58" s="222">
        <f t="shared" si="25"/>
        <v>5.625</v>
      </c>
      <c r="X58" s="222">
        <f t="shared" si="25"/>
        <v>10</v>
      </c>
      <c r="Y58" s="222">
        <f t="shared" si="25"/>
        <v>2</v>
      </c>
      <c r="Z58" s="222">
        <f>AVERAGEA(Z29:Z39)</f>
        <v>6.5600000000000005</v>
      </c>
      <c r="AA58" s="222">
        <f t="shared" si="25"/>
        <v>8.27</v>
      </c>
      <c r="AB58" s="222">
        <f t="shared" si="25"/>
        <v>4.327</v>
      </c>
      <c r="AC58" s="261"/>
      <c r="AD58" s="261"/>
      <c r="AE58" s="261"/>
      <c r="AF58" s="261"/>
      <c r="AG58" s="261"/>
      <c r="AH58" s="261"/>
      <c r="AI58" s="261"/>
      <c r="AJ58" s="261"/>
      <c r="AK58" s="261"/>
      <c r="AL58" s="261"/>
      <c r="AM58" s="262"/>
    </row>
    <row r="59" spans="1:39" s="233" customFormat="1" x14ac:dyDescent="0.2">
      <c r="A59" s="260" t="s">
        <v>19</v>
      </c>
      <c r="B59" s="222">
        <f t="shared" ref="B59:AB59" si="26">MAXA(B29:B39)</f>
        <v>24</v>
      </c>
      <c r="C59" s="222">
        <f t="shared" si="26"/>
        <v>30.2</v>
      </c>
      <c r="D59" s="222">
        <f t="shared" si="26"/>
        <v>19.2</v>
      </c>
      <c r="E59" s="222">
        <f t="shared" si="26"/>
        <v>19.400000000000002</v>
      </c>
      <c r="F59" s="222">
        <f t="shared" si="26"/>
        <v>18.2</v>
      </c>
      <c r="G59" s="222">
        <f t="shared" si="26"/>
        <v>19.600000000000001</v>
      </c>
      <c r="H59" s="222">
        <f t="shared" si="26"/>
        <v>21.4</v>
      </c>
      <c r="I59" s="222">
        <f t="shared" si="26"/>
        <v>23.3</v>
      </c>
      <c r="J59" s="222">
        <f t="shared" si="26"/>
        <v>18.7</v>
      </c>
      <c r="K59" s="222">
        <f t="shared" si="26"/>
        <v>18.7</v>
      </c>
      <c r="L59" s="222">
        <f t="shared" si="26"/>
        <v>85</v>
      </c>
      <c r="M59" s="222">
        <f t="shared" si="26"/>
        <v>98</v>
      </c>
      <c r="N59" s="222">
        <f t="shared" si="26"/>
        <v>72</v>
      </c>
      <c r="O59" s="222">
        <f t="shared" si="26"/>
        <v>864.5</v>
      </c>
      <c r="P59" s="222">
        <f t="shared" si="26"/>
        <v>866.1</v>
      </c>
      <c r="Q59" s="222">
        <f t="shared" si="26"/>
        <v>863</v>
      </c>
      <c r="R59" s="222">
        <f t="shared" si="26"/>
        <v>4.5</v>
      </c>
      <c r="S59" s="222">
        <f t="shared" si="26"/>
        <v>1012.7</v>
      </c>
      <c r="T59" s="222">
        <f t="shared" si="26"/>
        <v>1014.6</v>
      </c>
      <c r="U59" s="222">
        <f t="shared" si="26"/>
        <v>1010.2</v>
      </c>
      <c r="V59" s="222">
        <f>MAXA(V29:V39)</f>
        <v>10.399999999999977</v>
      </c>
      <c r="W59" s="222">
        <f t="shared" si="26"/>
        <v>8</v>
      </c>
      <c r="X59" s="222">
        <f t="shared" si="26"/>
        <v>10</v>
      </c>
      <c r="Y59" s="222">
        <f t="shared" si="26"/>
        <v>2</v>
      </c>
      <c r="Z59" s="222">
        <f>MAXA(Z29:Z39)</f>
        <v>10.6</v>
      </c>
      <c r="AA59" s="222">
        <f t="shared" si="26"/>
        <v>28.2</v>
      </c>
      <c r="AB59" s="222">
        <f t="shared" si="26"/>
        <v>6.72</v>
      </c>
      <c r="AC59" s="261"/>
      <c r="AD59" s="261"/>
      <c r="AE59" s="261"/>
      <c r="AF59" s="261"/>
      <c r="AG59" s="261"/>
      <c r="AH59" s="261"/>
      <c r="AI59" s="261"/>
      <c r="AJ59" s="261"/>
      <c r="AK59" s="261"/>
      <c r="AL59" s="261"/>
      <c r="AM59" s="262"/>
    </row>
    <row r="60" spans="1:39" s="233" customFormat="1" x14ac:dyDescent="0.2">
      <c r="A60" s="260" t="s">
        <v>20</v>
      </c>
      <c r="B60" s="222">
        <f t="shared" ref="B60:AB60" si="27">MINA(B29:B39)</f>
        <v>18.5</v>
      </c>
      <c r="C60" s="222">
        <f t="shared" si="27"/>
        <v>20.9</v>
      </c>
      <c r="D60" s="222">
        <f t="shared" si="27"/>
        <v>10.7</v>
      </c>
      <c r="E60" s="222">
        <f t="shared" si="27"/>
        <v>0</v>
      </c>
      <c r="F60" s="222">
        <f t="shared" si="27"/>
        <v>10</v>
      </c>
      <c r="G60" s="222">
        <f t="shared" si="27"/>
        <v>14.1</v>
      </c>
      <c r="H60" s="222">
        <f t="shared" si="27"/>
        <v>12.6</v>
      </c>
      <c r="I60" s="222">
        <f t="shared" si="27"/>
        <v>15.2</v>
      </c>
      <c r="J60" s="222">
        <f t="shared" si="27"/>
        <v>9.6999999999999993</v>
      </c>
      <c r="K60" s="222">
        <f t="shared" si="27"/>
        <v>10.4</v>
      </c>
      <c r="L60" s="222">
        <f t="shared" si="27"/>
        <v>59</v>
      </c>
      <c r="M60" s="222">
        <f t="shared" si="27"/>
        <v>90</v>
      </c>
      <c r="N60" s="222">
        <f t="shared" si="27"/>
        <v>23</v>
      </c>
      <c r="O60" s="222">
        <f t="shared" si="27"/>
        <v>858.2</v>
      </c>
      <c r="P60" s="222">
        <f t="shared" si="27"/>
        <v>859.4</v>
      </c>
      <c r="Q60" s="222">
        <f t="shared" si="27"/>
        <v>856.1</v>
      </c>
      <c r="R60" s="222">
        <f t="shared" si="27"/>
        <v>0</v>
      </c>
      <c r="S60" s="222">
        <f t="shared" si="27"/>
        <v>1003</v>
      </c>
      <c r="T60" s="222">
        <f t="shared" si="27"/>
        <v>1005.2</v>
      </c>
      <c r="U60" s="222">
        <f t="shared" si="27"/>
        <v>999</v>
      </c>
      <c r="V60" s="222">
        <f>MINA(V29:V39)</f>
        <v>0</v>
      </c>
      <c r="W60" s="222">
        <f t="shared" si="27"/>
        <v>1</v>
      </c>
      <c r="X60" s="222">
        <f t="shared" si="27"/>
        <v>10</v>
      </c>
      <c r="Y60" s="222">
        <f t="shared" si="27"/>
        <v>2</v>
      </c>
      <c r="Z60" s="222">
        <f>MINA(Z29:Z39)</f>
        <v>0</v>
      </c>
      <c r="AA60" s="222">
        <f t="shared" si="27"/>
        <v>0</v>
      </c>
      <c r="AB60" s="222">
        <f t="shared" si="27"/>
        <v>1.56</v>
      </c>
      <c r="AC60" s="261"/>
      <c r="AD60" s="261"/>
      <c r="AE60" s="261"/>
      <c r="AF60" s="261"/>
      <c r="AG60" s="261"/>
      <c r="AH60" s="261"/>
      <c r="AI60" s="261"/>
      <c r="AJ60" s="261"/>
      <c r="AK60" s="261"/>
      <c r="AL60" s="261"/>
      <c r="AM60" s="262"/>
    </row>
    <row r="61" spans="1:39" x14ac:dyDescent="0.2">
      <c r="Z61" s="297"/>
    </row>
    <row r="62" spans="1:39" x14ac:dyDescent="0.2">
      <c r="Z62" s="297"/>
    </row>
    <row r="63" spans="1:39" x14ac:dyDescent="0.2">
      <c r="A63" s="304" t="s">
        <v>119</v>
      </c>
      <c r="B63" s="304"/>
      <c r="C63" s="304"/>
      <c r="D63" s="304"/>
      <c r="E63" s="304"/>
      <c r="F63" s="304"/>
      <c r="G63" s="263">
        <v>637.20000000000005</v>
      </c>
      <c r="H63" s="138" t="s">
        <v>48</v>
      </c>
    </row>
    <row r="66" spans="1:5" x14ac:dyDescent="0.2">
      <c r="A66" s="248"/>
      <c r="B66" s="305" t="s">
        <v>44</v>
      </c>
      <c r="C66" s="305"/>
      <c r="D66" s="305"/>
      <c r="E66" s="305"/>
    </row>
    <row r="68" spans="1:5" x14ac:dyDescent="0.2">
      <c r="A68" s="197"/>
      <c r="B68" s="305" t="s">
        <v>45</v>
      </c>
      <c r="C68" s="305"/>
      <c r="D68" s="305"/>
      <c r="E68" s="305"/>
    </row>
    <row r="70" spans="1:5" x14ac:dyDescent="0.2">
      <c r="A70" s="140"/>
      <c r="B70" s="305" t="s">
        <v>46</v>
      </c>
      <c r="C70" s="305"/>
      <c r="D70" s="305"/>
      <c r="E70" s="305"/>
    </row>
    <row r="72" spans="1:5" x14ac:dyDescent="0.2">
      <c r="A72" s="233"/>
      <c r="B72" s="305" t="s">
        <v>47</v>
      </c>
      <c r="C72" s="305"/>
      <c r="D72" s="305"/>
      <c r="E72" s="305"/>
    </row>
  </sheetData>
  <mergeCells count="15">
    <mergeCell ref="B68:E68"/>
    <mergeCell ref="B70:E70"/>
    <mergeCell ref="B72:E72"/>
    <mergeCell ref="AC6:AK6"/>
    <mergeCell ref="AY7:AZ7"/>
    <mergeCell ref="BA7:BB7"/>
    <mergeCell ref="BC7:BD7"/>
    <mergeCell ref="A63:F63"/>
    <mergeCell ref="B66:E66"/>
    <mergeCell ref="A1:BA1"/>
    <mergeCell ref="A2:BA2"/>
    <mergeCell ref="A3:BA3"/>
    <mergeCell ref="A4:BA4"/>
    <mergeCell ref="D5:I5"/>
    <mergeCell ref="AC5:AL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12</vt:i4>
      </vt:variant>
      <vt:variant>
        <vt:lpstr>Rangos con nombre</vt:lpstr>
      </vt:variant>
      <vt:variant>
        <vt:i4>6</vt:i4>
      </vt:variant>
    </vt:vector>
  </HeadingPairs>
  <TitlesOfParts>
    <vt:vector size="18" baseType="lpstr">
      <vt:lpstr>ENERO</vt:lpstr>
      <vt:lpstr>FEBRERO</vt:lpstr>
      <vt:lpstr>MARZO</vt:lpstr>
      <vt:lpstr>ABRIL</vt:lpstr>
      <vt:lpstr>MAYO</vt:lpstr>
      <vt:lpstr>JUNIO</vt:lpstr>
      <vt:lpstr>JULIO</vt:lpstr>
      <vt:lpstr>AGOSTO</vt:lpstr>
      <vt:lpstr>SEPTIEMBRE</vt:lpstr>
      <vt:lpstr>OCTUBRE</vt:lpstr>
      <vt:lpstr>NOVIEMBRE</vt:lpstr>
      <vt:lpstr>DICIEMBRE</vt:lpstr>
      <vt:lpstr>ABRIL!Área_de_impresión</vt:lpstr>
      <vt:lpstr>ENERO!Área_de_impresión</vt:lpstr>
      <vt:lpstr>FEBRERO!Área_de_impresión</vt:lpstr>
      <vt:lpstr>JUNIO!Área_de_impresión</vt:lpstr>
      <vt:lpstr>MARZO!Área_de_impresión</vt:lpstr>
      <vt:lpstr>MAYO!Área_de_impresión</vt:lpstr>
    </vt:vector>
  </TitlesOfParts>
  <Company>Comisión Nacional del Agua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Comisión Nacional del Agua</dc:creator>
  <cp:lastModifiedBy>Valenzuela Arenivar Myriam</cp:lastModifiedBy>
  <cp:lastPrinted>2010-02-22T18:39:39Z</cp:lastPrinted>
  <dcterms:created xsi:type="dcterms:W3CDTF">1998-01-13T17:15:35Z</dcterms:created>
  <dcterms:modified xsi:type="dcterms:W3CDTF">2011-06-06T16:54:14Z</dcterms:modified>
</cp:coreProperties>
</file>