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9690" windowHeight="6195" tabRatio="605" activeTab="4"/>
  </bookViews>
  <sheets>
    <sheet name="JUNIO" sheetId="2" r:id="rId1"/>
    <sheet name="JULIO" sheetId="1" r:id="rId2"/>
    <sheet name="AGOSTO" sheetId="3" r:id="rId3"/>
    <sheet name="SEPTIEMBRE" sheetId="4" r:id="rId4"/>
    <sheet name="OCTUBRE" sheetId="5" r:id="rId5"/>
    <sheet name="NOVIEMBRE" sheetId="6" r:id="rId6"/>
    <sheet name="DICIEMBRE" sheetId="7" r:id="rId7"/>
    <sheet name="Hoja7" sheetId="8" r:id="rId8"/>
    <sheet name="Hoja8" sheetId="9" r:id="rId9"/>
    <sheet name="Hoja9" sheetId="10" r:id="rId10"/>
    <sheet name="Hoja10" sheetId="11" r:id="rId11"/>
    <sheet name="Hoja11" sheetId="12" r:id="rId12"/>
    <sheet name="Hoja12" sheetId="13" r:id="rId13"/>
    <sheet name="Hoja13" sheetId="14" r:id="rId14"/>
    <sheet name="Hoja14" sheetId="15" r:id="rId15"/>
  </sheets>
  <definedNames>
    <definedName name="_xlnm.Print_Area" localSheetId="1">JULIO!$A$1:$AB$60</definedName>
  </definedNames>
  <calcPr calcId="125725"/>
</workbook>
</file>

<file path=xl/calcChain.xml><?xml version="1.0" encoding="utf-8"?>
<calcChain xmlns="http://schemas.openxmlformats.org/spreadsheetml/2006/main">
  <c r="K50" i="7"/>
  <c r="V39"/>
  <c r="V38"/>
  <c r="V37"/>
  <c r="V36"/>
  <c r="V35"/>
  <c r="V34"/>
  <c r="V33"/>
  <c r="V32"/>
  <c r="V31"/>
  <c r="V30"/>
  <c r="V29"/>
  <c r="V60" s="1"/>
  <c r="V27"/>
  <c r="V26"/>
  <c r="V25"/>
  <c r="V24"/>
  <c r="V23"/>
  <c r="V22"/>
  <c r="V21"/>
  <c r="V20"/>
  <c r="V19"/>
  <c r="V18"/>
  <c r="V17"/>
  <c r="V16"/>
  <c r="V15"/>
  <c r="V14"/>
  <c r="V13"/>
  <c r="V12"/>
  <c r="V11"/>
  <c r="R39"/>
  <c r="R38"/>
  <c r="R37"/>
  <c r="R36"/>
  <c r="R35"/>
  <c r="R34"/>
  <c r="R33"/>
  <c r="R32"/>
  <c r="R31"/>
  <c r="R30"/>
  <c r="R58" s="1"/>
  <c r="R29"/>
  <c r="R60" s="1"/>
  <c r="R28"/>
  <c r="R27"/>
  <c r="R26"/>
  <c r="R25"/>
  <c r="R24"/>
  <c r="R23"/>
  <c r="R22"/>
  <c r="R21"/>
  <c r="R20"/>
  <c r="R19"/>
  <c r="R55"/>
  <c r="R18"/>
  <c r="R17"/>
  <c r="R16"/>
  <c r="R15"/>
  <c r="R14"/>
  <c r="R13"/>
  <c r="R12"/>
  <c r="R11"/>
  <c r="E39"/>
  <c r="E38"/>
  <c r="E37"/>
  <c r="E36"/>
  <c r="E35"/>
  <c r="E34"/>
  <c r="E33"/>
  <c r="E32"/>
  <c r="E31"/>
  <c r="E30"/>
  <c r="E29"/>
  <c r="E59" s="1"/>
  <c r="E28"/>
  <c r="E27"/>
  <c r="E26"/>
  <c r="E25"/>
  <c r="E24"/>
  <c r="E23"/>
  <c r="E22"/>
  <c r="E21"/>
  <c r="E20"/>
  <c r="E19"/>
  <c r="E54" s="1"/>
  <c r="E18"/>
  <c r="E17"/>
  <c r="E16"/>
  <c r="E15"/>
  <c r="E14"/>
  <c r="E13"/>
  <c r="E12"/>
  <c r="E11"/>
  <c r="E26" i="6"/>
  <c r="V38"/>
  <c r="V37"/>
  <c r="V36"/>
  <c r="V35"/>
  <c r="V34"/>
  <c r="V33"/>
  <c r="V32"/>
  <c r="V31"/>
  <c r="V30"/>
  <c r="V29"/>
  <c r="V60" s="1"/>
  <c r="V28"/>
  <c r="V27"/>
  <c r="V26"/>
  <c r="V25"/>
  <c r="V24"/>
  <c r="V23"/>
  <c r="V22"/>
  <c r="V21"/>
  <c r="V20"/>
  <c r="V19"/>
  <c r="V55" s="1"/>
  <c r="V18"/>
  <c r="V17"/>
  <c r="V16"/>
  <c r="V15"/>
  <c r="V14"/>
  <c r="V13"/>
  <c r="V12"/>
  <c r="V11"/>
  <c r="V10"/>
  <c r="V49" s="1"/>
  <c r="V9"/>
  <c r="R38"/>
  <c r="R37"/>
  <c r="R36"/>
  <c r="R35"/>
  <c r="R34"/>
  <c r="R33"/>
  <c r="R32"/>
  <c r="R31"/>
  <c r="R30"/>
  <c r="R29"/>
  <c r="R60" s="1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E38"/>
  <c r="E21"/>
  <c r="E16"/>
  <c r="F50"/>
  <c r="E37"/>
  <c r="E36"/>
  <c r="E35"/>
  <c r="E34"/>
  <c r="E33"/>
  <c r="E32"/>
  <c r="E31"/>
  <c r="E30"/>
  <c r="E29"/>
  <c r="E60" s="1"/>
  <c r="E28"/>
  <c r="E27"/>
  <c r="E25"/>
  <c r="E24"/>
  <c r="E23"/>
  <c r="E22"/>
  <c r="E20"/>
  <c r="E19"/>
  <c r="E18"/>
  <c r="E17"/>
  <c r="E15"/>
  <c r="E14"/>
  <c r="E13"/>
  <c r="E12"/>
  <c r="E11"/>
  <c r="E10"/>
  <c r="E9"/>
  <c r="I42" i="5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R9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54" s="1"/>
  <c r="R18"/>
  <c r="R17"/>
  <c r="R16"/>
  <c r="R15"/>
  <c r="R14"/>
  <c r="R13"/>
  <c r="R12"/>
  <c r="R11"/>
  <c r="R10"/>
  <c r="E39"/>
  <c r="E37"/>
  <c r="E36"/>
  <c r="E35"/>
  <c r="E34"/>
  <c r="E33"/>
  <c r="E32"/>
  <c r="E31"/>
  <c r="E30"/>
  <c r="E29"/>
  <c r="E28"/>
  <c r="E27"/>
  <c r="E26"/>
  <c r="E25"/>
  <c r="E24"/>
  <c r="E23"/>
  <c r="E22"/>
  <c r="E20"/>
  <c r="E19"/>
  <c r="E53" s="1"/>
  <c r="E18"/>
  <c r="E17"/>
  <c r="E15"/>
  <c r="E14"/>
  <c r="E13"/>
  <c r="E12"/>
  <c r="E11"/>
  <c r="E10"/>
  <c r="E9"/>
  <c r="E50" s="1"/>
  <c r="V38" i="4"/>
  <c r="E38"/>
  <c r="V37"/>
  <c r="E37"/>
  <c r="V36"/>
  <c r="E36"/>
  <c r="V35"/>
  <c r="E35"/>
  <c r="V34"/>
  <c r="E34"/>
  <c r="V33"/>
  <c r="E33"/>
  <c r="V32"/>
  <c r="E32"/>
  <c r="V31"/>
  <c r="E31"/>
  <c r="V30"/>
  <c r="E30"/>
  <c r="V29"/>
  <c r="E29"/>
  <c r="V28"/>
  <c r="E28"/>
  <c r="V27"/>
  <c r="E27"/>
  <c r="V26"/>
  <c r="E26"/>
  <c r="V25"/>
  <c r="E25"/>
  <c r="V24"/>
  <c r="E24"/>
  <c r="V23"/>
  <c r="R38"/>
  <c r="R37"/>
  <c r="R36"/>
  <c r="R35"/>
  <c r="R34"/>
  <c r="R33"/>
  <c r="R32"/>
  <c r="R31"/>
  <c r="R30"/>
  <c r="R29"/>
  <c r="R28"/>
  <c r="R27"/>
  <c r="R26"/>
  <c r="R25"/>
  <c r="R24"/>
  <c r="R23"/>
  <c r="E23"/>
  <c r="V22"/>
  <c r="E22"/>
  <c r="V21"/>
  <c r="R21"/>
  <c r="E21"/>
  <c r="V20"/>
  <c r="R20"/>
  <c r="E20"/>
  <c r="V19"/>
  <c r="R19"/>
  <c r="E19"/>
  <c r="E55"/>
  <c r="AB60" i="7"/>
  <c r="AA60"/>
  <c r="Z60"/>
  <c r="Y60"/>
  <c r="X60"/>
  <c r="W60"/>
  <c r="U60"/>
  <c r="T60"/>
  <c r="S60"/>
  <c r="Q60"/>
  <c r="P60"/>
  <c r="O60"/>
  <c r="N60"/>
  <c r="M60"/>
  <c r="L60"/>
  <c r="K60"/>
  <c r="J60"/>
  <c r="I60"/>
  <c r="H60"/>
  <c r="G60"/>
  <c r="F60"/>
  <c r="D60"/>
  <c r="C60"/>
  <c r="B60"/>
  <c r="AB59"/>
  <c r="AA59"/>
  <c r="Z59"/>
  <c r="Y59"/>
  <c r="X59"/>
  <c r="W59"/>
  <c r="U59"/>
  <c r="T59"/>
  <c r="S59"/>
  <c r="R59"/>
  <c r="Q59"/>
  <c r="P59"/>
  <c r="O59"/>
  <c r="N59"/>
  <c r="M59"/>
  <c r="L59"/>
  <c r="K59"/>
  <c r="J59"/>
  <c r="I59"/>
  <c r="H59"/>
  <c r="G59"/>
  <c r="F59"/>
  <c r="D59"/>
  <c r="C59"/>
  <c r="B59"/>
  <c r="AB58"/>
  <c r="AA58"/>
  <c r="Z58"/>
  <c r="Y58"/>
  <c r="X58"/>
  <c r="W58"/>
  <c r="U58"/>
  <c r="T58"/>
  <c r="S58"/>
  <c r="Q58"/>
  <c r="P58"/>
  <c r="O58"/>
  <c r="N58"/>
  <c r="M58"/>
  <c r="L58"/>
  <c r="K58"/>
  <c r="J58"/>
  <c r="I58"/>
  <c r="H58"/>
  <c r="G58"/>
  <c r="F58"/>
  <c r="D58"/>
  <c r="C58"/>
  <c r="B58"/>
  <c r="AB57"/>
  <c r="AA57"/>
  <c r="Z57"/>
  <c r="Y57"/>
  <c r="X57"/>
  <c r="W57"/>
  <c r="U57"/>
  <c r="T57"/>
  <c r="S57"/>
  <c r="Q57"/>
  <c r="P57"/>
  <c r="O57"/>
  <c r="N57"/>
  <c r="M57"/>
  <c r="L57"/>
  <c r="K57"/>
  <c r="J57"/>
  <c r="I57"/>
  <c r="H57"/>
  <c r="G57"/>
  <c r="F57"/>
  <c r="D57"/>
  <c r="C57"/>
  <c r="B57"/>
  <c r="AB55"/>
  <c r="AA55"/>
  <c r="Z55"/>
  <c r="Y55"/>
  <c r="X55"/>
  <c r="W55"/>
  <c r="V55"/>
  <c r="U55"/>
  <c r="T55"/>
  <c r="S55"/>
  <c r="Q55"/>
  <c r="P55"/>
  <c r="O55"/>
  <c r="N55"/>
  <c r="M55"/>
  <c r="L55"/>
  <c r="K55"/>
  <c r="J55"/>
  <c r="I55"/>
  <c r="H55"/>
  <c r="G55"/>
  <c r="F55"/>
  <c r="E55"/>
  <c r="D55"/>
  <c r="C55"/>
  <c r="B55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D54"/>
  <c r="C54"/>
  <c r="B54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AB52"/>
  <c r="AA52"/>
  <c r="Z52"/>
  <c r="Y52"/>
  <c r="X52"/>
  <c r="W52"/>
  <c r="U52"/>
  <c r="T52"/>
  <c r="S52"/>
  <c r="Q52"/>
  <c r="P52"/>
  <c r="O52"/>
  <c r="N52"/>
  <c r="M52"/>
  <c r="L52"/>
  <c r="K52"/>
  <c r="J52"/>
  <c r="I52"/>
  <c r="H52"/>
  <c r="G52"/>
  <c r="F52"/>
  <c r="D52"/>
  <c r="C52"/>
  <c r="B52"/>
  <c r="R51"/>
  <c r="AB50"/>
  <c r="AA50"/>
  <c r="Z50"/>
  <c r="Y50"/>
  <c r="X50"/>
  <c r="W50"/>
  <c r="U50"/>
  <c r="T50"/>
  <c r="S50"/>
  <c r="Q50"/>
  <c r="P50"/>
  <c r="R50" s="1"/>
  <c r="O50"/>
  <c r="N50"/>
  <c r="M50"/>
  <c r="L50"/>
  <c r="J50"/>
  <c r="I50"/>
  <c r="H50"/>
  <c r="D50"/>
  <c r="C50"/>
  <c r="B50"/>
  <c r="AB49"/>
  <c r="AA49"/>
  <c r="Z49"/>
  <c r="Y49"/>
  <c r="X49"/>
  <c r="W49"/>
  <c r="U49"/>
  <c r="T49"/>
  <c r="S49"/>
  <c r="Q49"/>
  <c r="R49"/>
  <c r="P49"/>
  <c r="O49"/>
  <c r="N49"/>
  <c r="M49"/>
  <c r="L49"/>
  <c r="J49"/>
  <c r="I49"/>
  <c r="H49"/>
  <c r="D49"/>
  <c r="C49"/>
  <c r="B49"/>
  <c r="AB48"/>
  <c r="AA48"/>
  <c r="Z48"/>
  <c r="Y48"/>
  <c r="X48"/>
  <c r="W48"/>
  <c r="U48"/>
  <c r="T48"/>
  <c r="S48"/>
  <c r="Q48"/>
  <c r="P48"/>
  <c r="R48" s="1"/>
  <c r="O48"/>
  <c r="N48"/>
  <c r="M48"/>
  <c r="L48"/>
  <c r="J48"/>
  <c r="I48"/>
  <c r="H48"/>
  <c r="D48"/>
  <c r="C48"/>
  <c r="B48"/>
  <c r="AB47"/>
  <c r="AA47"/>
  <c r="Z47"/>
  <c r="Y47"/>
  <c r="X47"/>
  <c r="W47"/>
  <c r="U47"/>
  <c r="T47"/>
  <c r="S47"/>
  <c r="Q47"/>
  <c r="P47"/>
  <c r="O47"/>
  <c r="N47"/>
  <c r="L47"/>
  <c r="K47"/>
  <c r="J47"/>
  <c r="I47"/>
  <c r="H47"/>
  <c r="D47"/>
  <c r="C47"/>
  <c r="B47"/>
  <c r="R46"/>
  <c r="AM45"/>
  <c r="AB45"/>
  <c r="AA45"/>
  <c r="Z45"/>
  <c r="Y45"/>
  <c r="X45"/>
  <c r="W45"/>
  <c r="U45"/>
  <c r="T45"/>
  <c r="S45"/>
  <c r="Q45"/>
  <c r="P45"/>
  <c r="O45"/>
  <c r="N45"/>
  <c r="M45"/>
  <c r="L45"/>
  <c r="K45"/>
  <c r="J45"/>
  <c r="I45"/>
  <c r="H45"/>
  <c r="D45"/>
  <c r="C45"/>
  <c r="B45"/>
  <c r="AM44"/>
  <c r="AB44"/>
  <c r="AA44"/>
  <c r="Z44"/>
  <c r="Y44"/>
  <c r="X44"/>
  <c r="W44"/>
  <c r="U44"/>
  <c r="T44"/>
  <c r="S44"/>
  <c r="Q44"/>
  <c r="P44"/>
  <c r="O44"/>
  <c r="N44"/>
  <c r="M44"/>
  <c r="L44"/>
  <c r="J44"/>
  <c r="I44"/>
  <c r="H44"/>
  <c r="D44"/>
  <c r="C44"/>
  <c r="B44"/>
  <c r="AM43"/>
  <c r="AB43"/>
  <c r="AA43"/>
  <c r="Z43"/>
  <c r="Y43"/>
  <c r="X43"/>
  <c r="W43"/>
  <c r="U43"/>
  <c r="T43"/>
  <c r="S43"/>
  <c r="Q43"/>
  <c r="P43"/>
  <c r="R43" s="1"/>
  <c r="O43"/>
  <c r="N43"/>
  <c r="M43"/>
  <c r="L43"/>
  <c r="J43"/>
  <c r="I43"/>
  <c r="H43"/>
  <c r="D43"/>
  <c r="C43"/>
  <c r="B43"/>
  <c r="AM42"/>
  <c r="AB42"/>
  <c r="AA42"/>
  <c r="Z42"/>
  <c r="Y42"/>
  <c r="X42"/>
  <c r="W42"/>
  <c r="U42"/>
  <c r="T42"/>
  <c r="S42"/>
  <c r="Q42"/>
  <c r="P42"/>
  <c r="R42"/>
  <c r="O42"/>
  <c r="N42"/>
  <c r="M42"/>
  <c r="L42"/>
  <c r="K42"/>
  <c r="J42"/>
  <c r="I42"/>
  <c r="H42"/>
  <c r="D42"/>
  <c r="C42"/>
  <c r="B42"/>
  <c r="B40"/>
  <c r="A17"/>
  <c r="A18"/>
  <c r="A19" s="1"/>
  <c r="V10"/>
  <c r="R10"/>
  <c r="E10"/>
  <c r="A10"/>
  <c r="A11"/>
  <c r="A12" s="1"/>
  <c r="A13" s="1"/>
  <c r="A14" s="1"/>
  <c r="A15" s="1"/>
  <c r="V9"/>
  <c r="V47" s="1"/>
  <c r="R9"/>
  <c r="E9"/>
  <c r="AB60" i="6"/>
  <c r="AA60"/>
  <c r="Z60"/>
  <c r="Y60"/>
  <c r="X60"/>
  <c r="W60"/>
  <c r="U60"/>
  <c r="T60"/>
  <c r="S60"/>
  <c r="Q60"/>
  <c r="P60"/>
  <c r="O60"/>
  <c r="N60"/>
  <c r="M60"/>
  <c r="L60"/>
  <c r="K60"/>
  <c r="J60"/>
  <c r="I60"/>
  <c r="H60"/>
  <c r="G60"/>
  <c r="F60"/>
  <c r="D60"/>
  <c r="C60"/>
  <c r="B60"/>
  <c r="AB59"/>
  <c r="AA59"/>
  <c r="Z59"/>
  <c r="Y59"/>
  <c r="X59"/>
  <c r="W59"/>
  <c r="U59"/>
  <c r="T59"/>
  <c r="S59"/>
  <c r="Q59"/>
  <c r="P59"/>
  <c r="O59"/>
  <c r="N59"/>
  <c r="M59"/>
  <c r="L59"/>
  <c r="K59"/>
  <c r="J59"/>
  <c r="I59"/>
  <c r="H59"/>
  <c r="G59"/>
  <c r="F59"/>
  <c r="D59"/>
  <c r="C59"/>
  <c r="B59"/>
  <c r="AB58"/>
  <c r="AA58"/>
  <c r="Z58"/>
  <c r="Y58"/>
  <c r="X58"/>
  <c r="W58"/>
  <c r="U58"/>
  <c r="T58"/>
  <c r="S58"/>
  <c r="Q58"/>
  <c r="P58"/>
  <c r="O58"/>
  <c r="N58"/>
  <c r="M58"/>
  <c r="L58"/>
  <c r="K58"/>
  <c r="J58"/>
  <c r="I58"/>
  <c r="H58"/>
  <c r="G58"/>
  <c r="F58"/>
  <c r="E58"/>
  <c r="D58"/>
  <c r="C58"/>
  <c r="B58"/>
  <c r="AB57"/>
  <c r="AA57"/>
  <c r="Z57"/>
  <c r="Y57"/>
  <c r="X57"/>
  <c r="W57"/>
  <c r="U57"/>
  <c r="T57"/>
  <c r="S57"/>
  <c r="Q57"/>
  <c r="P57"/>
  <c r="O57"/>
  <c r="N57"/>
  <c r="M57"/>
  <c r="L57"/>
  <c r="K57"/>
  <c r="J57"/>
  <c r="I57"/>
  <c r="H57"/>
  <c r="G57"/>
  <c r="F57"/>
  <c r="E57"/>
  <c r="D57"/>
  <c r="C57"/>
  <c r="B57"/>
  <c r="AB55"/>
  <c r="AA55"/>
  <c r="Z55"/>
  <c r="Y55"/>
  <c r="X55"/>
  <c r="W55"/>
  <c r="U55"/>
  <c r="T55"/>
  <c r="S55"/>
  <c r="Q55"/>
  <c r="P55"/>
  <c r="O55"/>
  <c r="N55"/>
  <c r="M55"/>
  <c r="L55"/>
  <c r="K55"/>
  <c r="J55"/>
  <c r="I55"/>
  <c r="H55"/>
  <c r="G55"/>
  <c r="F55"/>
  <c r="D55"/>
  <c r="C55"/>
  <c r="B55"/>
  <c r="AB54"/>
  <c r="AA54"/>
  <c r="Z54"/>
  <c r="Y54"/>
  <c r="X54"/>
  <c r="W54"/>
  <c r="U54"/>
  <c r="T54"/>
  <c r="S54"/>
  <c r="Q54"/>
  <c r="P54"/>
  <c r="O54"/>
  <c r="N54"/>
  <c r="M54"/>
  <c r="L54"/>
  <c r="K54"/>
  <c r="J54"/>
  <c r="I54"/>
  <c r="H54"/>
  <c r="G54"/>
  <c r="F54"/>
  <c r="D54"/>
  <c r="C54"/>
  <c r="B54"/>
  <c r="AB53"/>
  <c r="AA53"/>
  <c r="Z53"/>
  <c r="Y53"/>
  <c r="X53"/>
  <c r="W53"/>
  <c r="U53"/>
  <c r="T53"/>
  <c r="S53"/>
  <c r="Q53"/>
  <c r="P53"/>
  <c r="O53"/>
  <c r="N53"/>
  <c r="M53"/>
  <c r="L53"/>
  <c r="K53"/>
  <c r="J53"/>
  <c r="I53"/>
  <c r="H53"/>
  <c r="G53"/>
  <c r="F53"/>
  <c r="D53"/>
  <c r="C53"/>
  <c r="B53"/>
  <c r="AB52"/>
  <c r="AA52"/>
  <c r="Z52"/>
  <c r="Y52"/>
  <c r="X52"/>
  <c r="W52"/>
  <c r="U52"/>
  <c r="T52"/>
  <c r="S52"/>
  <c r="Q52"/>
  <c r="P52"/>
  <c r="O52"/>
  <c r="N52"/>
  <c r="M52"/>
  <c r="L52"/>
  <c r="K52"/>
  <c r="J52"/>
  <c r="I52"/>
  <c r="H52"/>
  <c r="G52"/>
  <c r="F52"/>
  <c r="D52"/>
  <c r="C52"/>
  <c r="B52"/>
  <c r="R51"/>
  <c r="AB50"/>
  <c r="AA50"/>
  <c r="Z50"/>
  <c r="Y50"/>
  <c r="X50"/>
  <c r="W50"/>
  <c r="U50"/>
  <c r="T50"/>
  <c r="S50"/>
  <c r="Q50"/>
  <c r="P50"/>
  <c r="R50" s="1"/>
  <c r="O50"/>
  <c r="N50"/>
  <c r="M50"/>
  <c r="L50"/>
  <c r="K50"/>
  <c r="J50"/>
  <c r="I50"/>
  <c r="H50"/>
  <c r="G50"/>
  <c r="D50"/>
  <c r="C50"/>
  <c r="B50"/>
  <c r="AB49"/>
  <c r="AA49"/>
  <c r="Z49"/>
  <c r="Y49"/>
  <c r="X49"/>
  <c r="W49"/>
  <c r="U49"/>
  <c r="T49"/>
  <c r="S49"/>
  <c r="Q49"/>
  <c r="P49"/>
  <c r="R49"/>
  <c r="O49"/>
  <c r="N49"/>
  <c r="M49"/>
  <c r="L49"/>
  <c r="K49"/>
  <c r="J49"/>
  <c r="I49"/>
  <c r="H49"/>
  <c r="G49"/>
  <c r="F49"/>
  <c r="D49"/>
  <c r="C49"/>
  <c r="B49"/>
  <c r="AB48"/>
  <c r="AA48"/>
  <c r="Z48"/>
  <c r="Y48"/>
  <c r="X48"/>
  <c r="W48"/>
  <c r="U48"/>
  <c r="T48"/>
  <c r="S48"/>
  <c r="Q48"/>
  <c r="P48"/>
  <c r="R48" s="1"/>
  <c r="O48"/>
  <c r="N48"/>
  <c r="M48"/>
  <c r="L48"/>
  <c r="K48"/>
  <c r="J48"/>
  <c r="I48"/>
  <c r="H48"/>
  <c r="G48"/>
  <c r="D48"/>
  <c r="C48"/>
  <c r="B48"/>
  <c r="AB47"/>
  <c r="AA47"/>
  <c r="Z47"/>
  <c r="Y47"/>
  <c r="X47"/>
  <c r="W47"/>
  <c r="U47"/>
  <c r="T47"/>
  <c r="S47"/>
  <c r="Q47"/>
  <c r="R47"/>
  <c r="P47"/>
  <c r="O47"/>
  <c r="N47"/>
  <c r="L47"/>
  <c r="K47"/>
  <c r="J47"/>
  <c r="I47"/>
  <c r="H47"/>
  <c r="G47"/>
  <c r="D47"/>
  <c r="C47"/>
  <c r="B47"/>
  <c r="R46"/>
  <c r="AM45"/>
  <c r="AB45"/>
  <c r="AA45"/>
  <c r="Z45"/>
  <c r="Y45"/>
  <c r="X45"/>
  <c r="W45"/>
  <c r="U45"/>
  <c r="T45"/>
  <c r="S45"/>
  <c r="Q45"/>
  <c r="P45"/>
  <c r="O45"/>
  <c r="N45"/>
  <c r="M45"/>
  <c r="L45"/>
  <c r="K45"/>
  <c r="J45"/>
  <c r="I45"/>
  <c r="H45"/>
  <c r="G45"/>
  <c r="F45"/>
  <c r="D45"/>
  <c r="C45"/>
  <c r="B45"/>
  <c r="AM44"/>
  <c r="AB44"/>
  <c r="AA44"/>
  <c r="Z44"/>
  <c r="Y44"/>
  <c r="X44"/>
  <c r="W44"/>
  <c r="U44"/>
  <c r="T44"/>
  <c r="S44"/>
  <c r="Q44"/>
  <c r="P44"/>
  <c r="O44"/>
  <c r="N44"/>
  <c r="M44"/>
  <c r="L44"/>
  <c r="K44"/>
  <c r="J44"/>
  <c r="I44"/>
  <c r="H44"/>
  <c r="G44"/>
  <c r="F44"/>
  <c r="D44"/>
  <c r="C44"/>
  <c r="B44"/>
  <c r="AM43"/>
  <c r="AB43"/>
  <c r="AA43"/>
  <c r="Z43"/>
  <c r="Y43"/>
  <c r="X43"/>
  <c r="W43"/>
  <c r="U43"/>
  <c r="T43"/>
  <c r="S43"/>
  <c r="Q43"/>
  <c r="P43"/>
  <c r="O43"/>
  <c r="N43"/>
  <c r="M43"/>
  <c r="L43"/>
  <c r="K43"/>
  <c r="J43"/>
  <c r="I43"/>
  <c r="H43"/>
  <c r="G43"/>
  <c r="F43"/>
  <c r="D43"/>
  <c r="C43"/>
  <c r="B43"/>
  <c r="AM42"/>
  <c r="AB42"/>
  <c r="AA42"/>
  <c r="Z42"/>
  <c r="Y42"/>
  <c r="X42"/>
  <c r="W42"/>
  <c r="U42"/>
  <c r="T42"/>
  <c r="S42"/>
  <c r="Q42"/>
  <c r="P42"/>
  <c r="O42"/>
  <c r="N42"/>
  <c r="M42"/>
  <c r="L42"/>
  <c r="K42"/>
  <c r="J42"/>
  <c r="I42"/>
  <c r="H42"/>
  <c r="G42"/>
  <c r="F42"/>
  <c r="D42"/>
  <c r="C42"/>
  <c r="B42"/>
  <c r="B40"/>
  <c r="A17"/>
  <c r="A18"/>
  <c r="A19" s="1"/>
  <c r="A10"/>
  <c r="A11" s="1"/>
  <c r="A12" s="1"/>
  <c r="A13" s="1"/>
  <c r="A14" s="1"/>
  <c r="A15" s="1"/>
  <c r="AB60" i="5"/>
  <c r="AA60"/>
  <c r="Z60"/>
  <c r="Y60"/>
  <c r="X60"/>
  <c r="W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B58"/>
  <c r="AA58"/>
  <c r="Z58"/>
  <c r="Y58"/>
  <c r="X58"/>
  <c r="W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AB54"/>
  <c r="AA54"/>
  <c r="Z54"/>
  <c r="Y54"/>
  <c r="X54"/>
  <c r="W54"/>
  <c r="V54"/>
  <c r="U54"/>
  <c r="T54"/>
  <c r="S54"/>
  <c r="Q54"/>
  <c r="P54"/>
  <c r="O54"/>
  <c r="N54"/>
  <c r="M54"/>
  <c r="L54"/>
  <c r="K54"/>
  <c r="J54"/>
  <c r="I54"/>
  <c r="H54"/>
  <c r="G54"/>
  <c r="F54"/>
  <c r="D54"/>
  <c r="C54"/>
  <c r="B54"/>
  <c r="AB53"/>
  <c r="AA53"/>
  <c r="Z53"/>
  <c r="Y53"/>
  <c r="X53"/>
  <c r="W53"/>
  <c r="V53"/>
  <c r="U53"/>
  <c r="T53"/>
  <c r="S53"/>
  <c r="Q53"/>
  <c r="P53"/>
  <c r="O53"/>
  <c r="N53"/>
  <c r="M53"/>
  <c r="L53"/>
  <c r="K53"/>
  <c r="J53"/>
  <c r="I53"/>
  <c r="H53"/>
  <c r="G53"/>
  <c r="F53"/>
  <c r="D53"/>
  <c r="C53"/>
  <c r="B53"/>
  <c r="AB52"/>
  <c r="AA52"/>
  <c r="Z52"/>
  <c r="Y52"/>
  <c r="X52"/>
  <c r="W52"/>
  <c r="V52"/>
  <c r="U52"/>
  <c r="T52"/>
  <c r="S52"/>
  <c r="Q52"/>
  <c r="P52"/>
  <c r="O52"/>
  <c r="N52"/>
  <c r="M52"/>
  <c r="L52"/>
  <c r="K52"/>
  <c r="J52"/>
  <c r="I52"/>
  <c r="H52"/>
  <c r="G52"/>
  <c r="F52"/>
  <c r="D52"/>
  <c r="C52"/>
  <c r="B52"/>
  <c r="R51"/>
  <c r="AB50"/>
  <c r="AA50"/>
  <c r="Z50"/>
  <c r="Y50"/>
  <c r="X50"/>
  <c r="W50"/>
  <c r="V50"/>
  <c r="U50"/>
  <c r="T50"/>
  <c r="S50"/>
  <c r="Q50"/>
  <c r="P50"/>
  <c r="O50"/>
  <c r="N50"/>
  <c r="M50"/>
  <c r="L50"/>
  <c r="K50"/>
  <c r="J50"/>
  <c r="I50"/>
  <c r="H50"/>
  <c r="G50"/>
  <c r="F50"/>
  <c r="D50"/>
  <c r="C50"/>
  <c r="B50"/>
  <c r="AB49"/>
  <c r="AA49"/>
  <c r="Z49"/>
  <c r="Y49"/>
  <c r="X49"/>
  <c r="W49"/>
  <c r="V49"/>
  <c r="U49"/>
  <c r="T49"/>
  <c r="S49"/>
  <c r="Q49"/>
  <c r="P49"/>
  <c r="O49"/>
  <c r="N49"/>
  <c r="M49"/>
  <c r="L49"/>
  <c r="K49"/>
  <c r="J49"/>
  <c r="I49"/>
  <c r="H49"/>
  <c r="G49"/>
  <c r="F49"/>
  <c r="D49"/>
  <c r="C49"/>
  <c r="B49"/>
  <c r="AB48"/>
  <c r="AA48"/>
  <c r="Z48"/>
  <c r="Y48"/>
  <c r="X48"/>
  <c r="W48"/>
  <c r="V48"/>
  <c r="U48"/>
  <c r="T48"/>
  <c r="S48"/>
  <c r="Q48"/>
  <c r="P48"/>
  <c r="O48"/>
  <c r="N48"/>
  <c r="M48"/>
  <c r="L48"/>
  <c r="K48"/>
  <c r="J48"/>
  <c r="I48"/>
  <c r="H48"/>
  <c r="G48"/>
  <c r="F48"/>
  <c r="D48"/>
  <c r="C48"/>
  <c r="B48"/>
  <c r="AB47"/>
  <c r="AA47"/>
  <c r="Z47"/>
  <c r="Y47"/>
  <c r="X47"/>
  <c r="W47"/>
  <c r="V47"/>
  <c r="U47"/>
  <c r="T47"/>
  <c r="S47"/>
  <c r="Q47"/>
  <c r="P47"/>
  <c r="O47"/>
  <c r="N47"/>
  <c r="L47"/>
  <c r="K47"/>
  <c r="J47"/>
  <c r="I47"/>
  <c r="H47"/>
  <c r="G47"/>
  <c r="F47"/>
  <c r="E47"/>
  <c r="D47"/>
  <c r="C47"/>
  <c r="B47"/>
  <c r="R46"/>
  <c r="AM45"/>
  <c r="AB45"/>
  <c r="AA45"/>
  <c r="Z45"/>
  <c r="Y45"/>
  <c r="X45"/>
  <c r="W45"/>
  <c r="V45"/>
  <c r="U45"/>
  <c r="T45"/>
  <c r="S45"/>
  <c r="Q45"/>
  <c r="P45"/>
  <c r="O45"/>
  <c r="N45"/>
  <c r="M45"/>
  <c r="L45"/>
  <c r="K45"/>
  <c r="J45"/>
  <c r="I45"/>
  <c r="H45"/>
  <c r="G45"/>
  <c r="F45"/>
  <c r="E45"/>
  <c r="D45"/>
  <c r="C45"/>
  <c r="B45"/>
  <c r="AM44"/>
  <c r="AB44"/>
  <c r="AA44"/>
  <c r="Z44"/>
  <c r="Y44"/>
  <c r="X44"/>
  <c r="W44"/>
  <c r="U44"/>
  <c r="T44"/>
  <c r="S44"/>
  <c r="Q44"/>
  <c r="P44"/>
  <c r="O44"/>
  <c r="N44"/>
  <c r="M44"/>
  <c r="L44"/>
  <c r="K44"/>
  <c r="J44"/>
  <c r="I44"/>
  <c r="H44"/>
  <c r="G44"/>
  <c r="F44"/>
  <c r="D44"/>
  <c r="C44"/>
  <c r="B44"/>
  <c r="AM43"/>
  <c r="AB43"/>
  <c r="AA43"/>
  <c r="Z43"/>
  <c r="Y43"/>
  <c r="X43"/>
  <c r="W43"/>
  <c r="U43"/>
  <c r="T43"/>
  <c r="S43"/>
  <c r="Q43"/>
  <c r="P43"/>
  <c r="O43"/>
  <c r="N43"/>
  <c r="M43"/>
  <c r="L43"/>
  <c r="K43"/>
  <c r="J43"/>
  <c r="I43"/>
  <c r="H43"/>
  <c r="G43"/>
  <c r="F43"/>
  <c r="D43"/>
  <c r="C43"/>
  <c r="B43"/>
  <c r="AM42"/>
  <c r="AB42"/>
  <c r="AA42"/>
  <c r="Z42"/>
  <c r="Y42"/>
  <c r="X42"/>
  <c r="W42"/>
  <c r="U42"/>
  <c r="T42"/>
  <c r="S42"/>
  <c r="Q42"/>
  <c r="P42"/>
  <c r="O42"/>
  <c r="N42"/>
  <c r="M42"/>
  <c r="L42"/>
  <c r="K42"/>
  <c r="J42"/>
  <c r="H42"/>
  <c r="G42"/>
  <c r="F42"/>
  <c r="D42"/>
  <c r="C42"/>
  <c r="B42"/>
  <c r="B40"/>
  <c r="A17"/>
  <c r="A18" s="1"/>
  <c r="A19" s="1"/>
  <c r="A10"/>
  <c r="A11" s="1"/>
  <c r="A12" s="1"/>
  <c r="A13" s="1"/>
  <c r="A14" s="1"/>
  <c r="A15" s="1"/>
  <c r="AB60" i="4"/>
  <c r="AA60"/>
  <c r="Z60"/>
  <c r="Y60"/>
  <c r="X60"/>
  <c r="W60"/>
  <c r="V60"/>
  <c r="U60"/>
  <c r="T60"/>
  <c r="S60"/>
  <c r="Q60"/>
  <c r="P60"/>
  <c r="O60"/>
  <c r="N60"/>
  <c r="M60"/>
  <c r="L60"/>
  <c r="K60"/>
  <c r="J60"/>
  <c r="I60"/>
  <c r="H60"/>
  <c r="G60"/>
  <c r="F60"/>
  <c r="E60"/>
  <c r="D60"/>
  <c r="C60"/>
  <c r="B60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AB58"/>
  <c r="AA58"/>
  <c r="Z58"/>
  <c r="Y58"/>
  <c r="X58"/>
  <c r="W58"/>
  <c r="V58"/>
  <c r="U58"/>
  <c r="T58"/>
  <c r="S58"/>
  <c r="Q58"/>
  <c r="P58"/>
  <c r="O58"/>
  <c r="N58"/>
  <c r="M58"/>
  <c r="L58"/>
  <c r="K58"/>
  <c r="J58"/>
  <c r="I58"/>
  <c r="H58"/>
  <c r="G58"/>
  <c r="F58"/>
  <c r="E58"/>
  <c r="D58"/>
  <c r="C58"/>
  <c r="B58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D55"/>
  <c r="C55"/>
  <c r="B55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D53"/>
  <c r="C53"/>
  <c r="B53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R51"/>
  <c r="AB50"/>
  <c r="AA50"/>
  <c r="Z50"/>
  <c r="Y50"/>
  <c r="X50"/>
  <c r="W50"/>
  <c r="U50"/>
  <c r="T50"/>
  <c r="S50"/>
  <c r="Q50"/>
  <c r="P50"/>
  <c r="R50" s="1"/>
  <c r="O50"/>
  <c r="N50"/>
  <c r="M50"/>
  <c r="L50"/>
  <c r="K50"/>
  <c r="J50"/>
  <c r="I50"/>
  <c r="H50"/>
  <c r="G50"/>
  <c r="F50"/>
  <c r="D50"/>
  <c r="C50"/>
  <c r="B50"/>
  <c r="AB49"/>
  <c r="AA49"/>
  <c r="Z49"/>
  <c r="Y49"/>
  <c r="X49"/>
  <c r="W49"/>
  <c r="U49"/>
  <c r="T49"/>
  <c r="S49"/>
  <c r="Q49"/>
  <c r="P49"/>
  <c r="R49"/>
  <c r="O49"/>
  <c r="N49"/>
  <c r="M49"/>
  <c r="L49"/>
  <c r="K49"/>
  <c r="J49"/>
  <c r="I49"/>
  <c r="H49"/>
  <c r="G49"/>
  <c r="F49"/>
  <c r="D49"/>
  <c r="C49"/>
  <c r="B49"/>
  <c r="AB48"/>
  <c r="AA48"/>
  <c r="Z48"/>
  <c r="Y48"/>
  <c r="X48"/>
  <c r="W48"/>
  <c r="U48"/>
  <c r="T48"/>
  <c r="S48"/>
  <c r="Q48"/>
  <c r="P48"/>
  <c r="R48" s="1"/>
  <c r="O48"/>
  <c r="N48"/>
  <c r="M48"/>
  <c r="L48"/>
  <c r="K48"/>
  <c r="J48"/>
  <c r="I48"/>
  <c r="H48"/>
  <c r="G48"/>
  <c r="F48"/>
  <c r="D48"/>
  <c r="C48"/>
  <c r="B48"/>
  <c r="AB47"/>
  <c r="AA47"/>
  <c r="Z47"/>
  <c r="Y47"/>
  <c r="X47"/>
  <c r="W47"/>
  <c r="U47"/>
  <c r="T47"/>
  <c r="S47"/>
  <c r="Q47"/>
  <c r="P47"/>
  <c r="R47"/>
  <c r="O47"/>
  <c r="N47"/>
  <c r="L47"/>
  <c r="K47"/>
  <c r="J47"/>
  <c r="I47"/>
  <c r="H47"/>
  <c r="G47"/>
  <c r="F47"/>
  <c r="D47"/>
  <c r="C47"/>
  <c r="B47"/>
  <c r="R46"/>
  <c r="AM45"/>
  <c r="AB45"/>
  <c r="AA45"/>
  <c r="Z45"/>
  <c r="Y45"/>
  <c r="X45"/>
  <c r="W45"/>
  <c r="U45"/>
  <c r="T45"/>
  <c r="S45"/>
  <c r="Q45"/>
  <c r="P45"/>
  <c r="O45"/>
  <c r="N45"/>
  <c r="M45"/>
  <c r="L45"/>
  <c r="K45"/>
  <c r="J45"/>
  <c r="I45"/>
  <c r="H45"/>
  <c r="G45"/>
  <c r="F45"/>
  <c r="D45"/>
  <c r="C45"/>
  <c r="B45"/>
  <c r="AM44"/>
  <c r="AB44"/>
  <c r="AA44"/>
  <c r="Z44"/>
  <c r="Y44"/>
  <c r="X44"/>
  <c r="W44"/>
  <c r="U44"/>
  <c r="T44"/>
  <c r="S44"/>
  <c r="Q44"/>
  <c r="P44"/>
  <c r="O44"/>
  <c r="N44"/>
  <c r="M44"/>
  <c r="L44"/>
  <c r="K44"/>
  <c r="J44"/>
  <c r="I44"/>
  <c r="H44"/>
  <c r="G44"/>
  <c r="F44"/>
  <c r="D44"/>
  <c r="C44"/>
  <c r="B44"/>
  <c r="AM43"/>
  <c r="AB43"/>
  <c r="AA43"/>
  <c r="Z43"/>
  <c r="Y43"/>
  <c r="X43"/>
  <c r="W43"/>
  <c r="U43"/>
  <c r="T43"/>
  <c r="S43"/>
  <c r="Q43"/>
  <c r="P43"/>
  <c r="O43"/>
  <c r="N43"/>
  <c r="M43"/>
  <c r="L43"/>
  <c r="K43"/>
  <c r="J43"/>
  <c r="I43"/>
  <c r="H43"/>
  <c r="G43"/>
  <c r="F43"/>
  <c r="D43"/>
  <c r="C43"/>
  <c r="B43"/>
  <c r="AM42"/>
  <c r="AB42"/>
  <c r="AA42"/>
  <c r="Z42"/>
  <c r="Y42"/>
  <c r="X42"/>
  <c r="W42"/>
  <c r="U42"/>
  <c r="T42"/>
  <c r="S42"/>
  <c r="Q42"/>
  <c r="R42"/>
  <c r="P42"/>
  <c r="O42"/>
  <c r="N42"/>
  <c r="M42"/>
  <c r="L42"/>
  <c r="K42"/>
  <c r="J42"/>
  <c r="I42"/>
  <c r="H42"/>
  <c r="G42"/>
  <c r="F42"/>
  <c r="D42"/>
  <c r="C42"/>
  <c r="B42"/>
  <c r="B40"/>
  <c r="V18"/>
  <c r="R18"/>
  <c r="E18"/>
  <c r="V17"/>
  <c r="R17"/>
  <c r="E17"/>
  <c r="A17"/>
  <c r="A18" s="1"/>
  <c r="A19" s="1"/>
  <c r="V16"/>
  <c r="R16"/>
  <c r="E16"/>
  <c r="V15"/>
  <c r="R15"/>
  <c r="E15"/>
  <c r="V14"/>
  <c r="R14"/>
  <c r="E14"/>
  <c r="V13"/>
  <c r="R13"/>
  <c r="E13"/>
  <c r="V12"/>
  <c r="R12"/>
  <c r="E12"/>
  <c r="V11"/>
  <c r="R11"/>
  <c r="E11"/>
  <c r="V10"/>
  <c r="R10"/>
  <c r="E10"/>
  <c r="E49"/>
  <c r="A10"/>
  <c r="A11"/>
  <c r="A12" s="1"/>
  <c r="A13" s="1"/>
  <c r="A14" s="1"/>
  <c r="A15" s="1"/>
  <c r="V9"/>
  <c r="V50"/>
  <c r="R9"/>
  <c r="AB60" i="3"/>
  <c r="AA60"/>
  <c r="Z60"/>
  <c r="Y60"/>
  <c r="X60"/>
  <c r="W60"/>
  <c r="U60"/>
  <c r="T60"/>
  <c r="S60"/>
  <c r="Q60"/>
  <c r="P60"/>
  <c r="O60"/>
  <c r="N60"/>
  <c r="M60"/>
  <c r="L60"/>
  <c r="K60"/>
  <c r="J60"/>
  <c r="I60"/>
  <c r="H60"/>
  <c r="G60"/>
  <c r="F60"/>
  <c r="D60"/>
  <c r="C60"/>
  <c r="B60"/>
  <c r="AB59"/>
  <c r="AA59"/>
  <c r="Z59"/>
  <c r="Y59"/>
  <c r="X59"/>
  <c r="W59"/>
  <c r="U59"/>
  <c r="T59"/>
  <c r="S59"/>
  <c r="Q59"/>
  <c r="P59"/>
  <c r="O59"/>
  <c r="N59"/>
  <c r="M59"/>
  <c r="L59"/>
  <c r="K59"/>
  <c r="J59"/>
  <c r="I59"/>
  <c r="H59"/>
  <c r="G59"/>
  <c r="F59"/>
  <c r="D59"/>
  <c r="C59"/>
  <c r="B59"/>
  <c r="AB58"/>
  <c r="AA58"/>
  <c r="Z58"/>
  <c r="Y58"/>
  <c r="X58"/>
  <c r="W58"/>
  <c r="U58"/>
  <c r="T58"/>
  <c r="S58"/>
  <c r="Q58"/>
  <c r="P58"/>
  <c r="O58"/>
  <c r="N58"/>
  <c r="M58"/>
  <c r="L58"/>
  <c r="K58"/>
  <c r="J58"/>
  <c r="I58"/>
  <c r="H58"/>
  <c r="G58"/>
  <c r="F58"/>
  <c r="D58"/>
  <c r="C58"/>
  <c r="B58"/>
  <c r="AB57"/>
  <c r="AA57"/>
  <c r="Z57"/>
  <c r="Y57"/>
  <c r="X57"/>
  <c r="W57"/>
  <c r="U57"/>
  <c r="T57"/>
  <c r="S57"/>
  <c r="Q57"/>
  <c r="P57"/>
  <c r="O57"/>
  <c r="N57"/>
  <c r="M57"/>
  <c r="L57"/>
  <c r="K57"/>
  <c r="J57"/>
  <c r="I57"/>
  <c r="H57"/>
  <c r="G57"/>
  <c r="F57"/>
  <c r="D57"/>
  <c r="C57"/>
  <c r="B57"/>
  <c r="AB55"/>
  <c r="AA55"/>
  <c r="Z55"/>
  <c r="Y55"/>
  <c r="X55"/>
  <c r="W55"/>
  <c r="U55"/>
  <c r="T55"/>
  <c r="S55"/>
  <c r="Q55"/>
  <c r="P55"/>
  <c r="O55"/>
  <c r="N55"/>
  <c r="M55"/>
  <c r="L55"/>
  <c r="K55"/>
  <c r="J55"/>
  <c r="I55"/>
  <c r="H55"/>
  <c r="G55"/>
  <c r="F55"/>
  <c r="D55"/>
  <c r="C55"/>
  <c r="B55"/>
  <c r="AB54"/>
  <c r="AA54"/>
  <c r="Z54"/>
  <c r="Y54"/>
  <c r="X54"/>
  <c r="W54"/>
  <c r="U54"/>
  <c r="T54"/>
  <c r="S54"/>
  <c r="Q54"/>
  <c r="P54"/>
  <c r="O54"/>
  <c r="N54"/>
  <c r="M54"/>
  <c r="L54"/>
  <c r="K54"/>
  <c r="J54"/>
  <c r="I54"/>
  <c r="H54"/>
  <c r="G54"/>
  <c r="F54"/>
  <c r="D54"/>
  <c r="C54"/>
  <c r="B54"/>
  <c r="AB53"/>
  <c r="AA53"/>
  <c r="Z53"/>
  <c r="Y53"/>
  <c r="X53"/>
  <c r="W53"/>
  <c r="U53"/>
  <c r="T53"/>
  <c r="S53"/>
  <c r="Q53"/>
  <c r="P53"/>
  <c r="O53"/>
  <c r="N53"/>
  <c r="M53"/>
  <c r="L53"/>
  <c r="K53"/>
  <c r="J53"/>
  <c r="I53"/>
  <c r="H53"/>
  <c r="G53"/>
  <c r="F53"/>
  <c r="D53"/>
  <c r="C53"/>
  <c r="B53"/>
  <c r="AB52"/>
  <c r="AA52"/>
  <c r="Z52"/>
  <c r="Y52"/>
  <c r="X52"/>
  <c r="W52"/>
  <c r="U52"/>
  <c r="T52"/>
  <c r="S52"/>
  <c r="Q52"/>
  <c r="P52"/>
  <c r="O52"/>
  <c r="N52"/>
  <c r="M52"/>
  <c r="L52"/>
  <c r="K52"/>
  <c r="J52"/>
  <c r="I52"/>
  <c r="H52"/>
  <c r="G52"/>
  <c r="F52"/>
  <c r="D52"/>
  <c r="C52"/>
  <c r="B52"/>
  <c r="R51"/>
  <c r="AB50"/>
  <c r="AA50"/>
  <c r="Z50"/>
  <c r="Y50"/>
  <c r="X50"/>
  <c r="W50"/>
  <c r="U50"/>
  <c r="T50"/>
  <c r="S50"/>
  <c r="Q50"/>
  <c r="P50"/>
  <c r="R50"/>
  <c r="O50"/>
  <c r="N50"/>
  <c r="M50"/>
  <c r="L50"/>
  <c r="K50"/>
  <c r="J50"/>
  <c r="I50"/>
  <c r="H50"/>
  <c r="G50"/>
  <c r="F50"/>
  <c r="D50"/>
  <c r="C50"/>
  <c r="B50"/>
  <c r="AB49"/>
  <c r="AA49"/>
  <c r="Z49"/>
  <c r="Y49"/>
  <c r="X49"/>
  <c r="W49"/>
  <c r="U49"/>
  <c r="T49"/>
  <c r="S49"/>
  <c r="Q49"/>
  <c r="P49"/>
  <c r="R49" s="1"/>
  <c r="O49"/>
  <c r="N49"/>
  <c r="M49"/>
  <c r="L49"/>
  <c r="K49"/>
  <c r="J49"/>
  <c r="I49"/>
  <c r="H49"/>
  <c r="G49"/>
  <c r="F49"/>
  <c r="D49"/>
  <c r="C49"/>
  <c r="B49"/>
  <c r="AB48"/>
  <c r="AA48"/>
  <c r="Z48"/>
  <c r="Y48"/>
  <c r="X48"/>
  <c r="W48"/>
  <c r="U48"/>
  <c r="T48"/>
  <c r="S48"/>
  <c r="Q48"/>
  <c r="P48"/>
  <c r="R48"/>
  <c r="O48"/>
  <c r="N48"/>
  <c r="M48"/>
  <c r="L48"/>
  <c r="K48"/>
  <c r="J48"/>
  <c r="I48"/>
  <c r="H48"/>
  <c r="G48"/>
  <c r="F48"/>
  <c r="D48"/>
  <c r="C48"/>
  <c r="B48"/>
  <c r="AB47"/>
  <c r="AA47"/>
  <c r="Z47"/>
  <c r="Y47"/>
  <c r="X47"/>
  <c r="W47"/>
  <c r="U47"/>
  <c r="T47"/>
  <c r="S47"/>
  <c r="Q47"/>
  <c r="P47"/>
  <c r="R47" s="1"/>
  <c r="O47"/>
  <c r="N47"/>
  <c r="L47"/>
  <c r="K47"/>
  <c r="J47"/>
  <c r="I47"/>
  <c r="H47"/>
  <c r="G47"/>
  <c r="F47"/>
  <c r="D47"/>
  <c r="C47"/>
  <c r="B47"/>
  <c r="R46"/>
  <c r="AM45"/>
  <c r="AB45"/>
  <c r="AA45"/>
  <c r="Z45"/>
  <c r="Y45"/>
  <c r="X45"/>
  <c r="W45"/>
  <c r="U45"/>
  <c r="T45"/>
  <c r="S45"/>
  <c r="Q45"/>
  <c r="P45"/>
  <c r="O45"/>
  <c r="N45"/>
  <c r="M45"/>
  <c r="L45"/>
  <c r="K45"/>
  <c r="J45"/>
  <c r="I45"/>
  <c r="H45"/>
  <c r="G45"/>
  <c r="F45"/>
  <c r="D45"/>
  <c r="C45"/>
  <c r="B45"/>
  <c r="AM44"/>
  <c r="AB44"/>
  <c r="AA44"/>
  <c r="Z44"/>
  <c r="Y44"/>
  <c r="X44"/>
  <c r="W44"/>
  <c r="U44"/>
  <c r="T44"/>
  <c r="S44"/>
  <c r="Q44"/>
  <c r="P44"/>
  <c r="O44"/>
  <c r="N44"/>
  <c r="M44"/>
  <c r="L44"/>
  <c r="K44"/>
  <c r="J44"/>
  <c r="I44"/>
  <c r="H44"/>
  <c r="G44"/>
  <c r="F44"/>
  <c r="D44"/>
  <c r="C44"/>
  <c r="B44"/>
  <c r="AM43"/>
  <c r="AB43"/>
  <c r="AA43"/>
  <c r="Z43"/>
  <c r="Y43"/>
  <c r="X43"/>
  <c r="W43"/>
  <c r="U43"/>
  <c r="T43"/>
  <c r="S43"/>
  <c r="Q43"/>
  <c r="P43"/>
  <c r="R43" s="1"/>
  <c r="O43"/>
  <c r="N43"/>
  <c r="M43"/>
  <c r="L43"/>
  <c r="K43"/>
  <c r="J43"/>
  <c r="I43"/>
  <c r="H43"/>
  <c r="G43"/>
  <c r="F43"/>
  <c r="D43"/>
  <c r="C43"/>
  <c r="B43"/>
  <c r="AM42"/>
  <c r="AB42"/>
  <c r="AA42"/>
  <c r="Z42"/>
  <c r="Y42"/>
  <c r="X42"/>
  <c r="W42"/>
  <c r="U42"/>
  <c r="T42"/>
  <c r="S42"/>
  <c r="Q42"/>
  <c r="P42"/>
  <c r="R42" s="1"/>
  <c r="O42"/>
  <c r="N42"/>
  <c r="M42"/>
  <c r="L42"/>
  <c r="K42"/>
  <c r="J42"/>
  <c r="I42"/>
  <c r="H42"/>
  <c r="G42"/>
  <c r="F42"/>
  <c r="D42"/>
  <c r="C42"/>
  <c r="B42"/>
  <c r="B40"/>
  <c r="V39"/>
  <c r="R39"/>
  <c r="E39"/>
  <c r="V38"/>
  <c r="R38"/>
  <c r="E38"/>
  <c r="V37"/>
  <c r="R37"/>
  <c r="E37"/>
  <c r="V36"/>
  <c r="R36"/>
  <c r="E36"/>
  <c r="V35"/>
  <c r="R35"/>
  <c r="E35"/>
  <c r="V34"/>
  <c r="R34"/>
  <c r="E34"/>
  <c r="V33"/>
  <c r="R33"/>
  <c r="E33"/>
  <c r="V32"/>
  <c r="R32"/>
  <c r="E32"/>
  <c r="V31"/>
  <c r="R31"/>
  <c r="E31"/>
  <c r="V30"/>
  <c r="R30"/>
  <c r="E30"/>
  <c r="V29"/>
  <c r="V59" s="1"/>
  <c r="R29"/>
  <c r="R59" s="1"/>
  <c r="E29"/>
  <c r="E60" s="1"/>
  <c r="V28"/>
  <c r="R28"/>
  <c r="E28"/>
  <c r="V27"/>
  <c r="R27"/>
  <c r="E27"/>
  <c r="V26"/>
  <c r="R26"/>
  <c r="E26"/>
  <c r="V25"/>
  <c r="R25"/>
  <c r="E25"/>
  <c r="V24"/>
  <c r="R24"/>
  <c r="E24"/>
  <c r="V23"/>
  <c r="R23"/>
  <c r="E23"/>
  <c r="V22"/>
  <c r="R22"/>
  <c r="E22"/>
  <c r="V21"/>
  <c r="R21"/>
  <c r="E21"/>
  <c r="V20"/>
  <c r="R20"/>
  <c r="E20"/>
  <c r="V19"/>
  <c r="V54"/>
  <c r="R19"/>
  <c r="R54"/>
  <c r="E19"/>
  <c r="E55"/>
  <c r="V18"/>
  <c r="R18"/>
  <c r="E18"/>
  <c r="V17"/>
  <c r="R17"/>
  <c r="E17"/>
  <c r="A17"/>
  <c r="A18"/>
  <c r="A19" s="1"/>
  <c r="V16"/>
  <c r="R16"/>
  <c r="E16"/>
  <c r="V15"/>
  <c r="R15"/>
  <c r="V14"/>
  <c r="R14"/>
  <c r="E14"/>
  <c r="V13"/>
  <c r="R13"/>
  <c r="E13"/>
  <c r="V12"/>
  <c r="R12"/>
  <c r="E12"/>
  <c r="V11"/>
  <c r="R11"/>
  <c r="E11"/>
  <c r="V10"/>
  <c r="V50"/>
  <c r="R10"/>
  <c r="E10"/>
  <c r="E45" s="1"/>
  <c r="A10"/>
  <c r="A11" s="1"/>
  <c r="A12" s="1"/>
  <c r="A13" s="1"/>
  <c r="A14" s="1"/>
  <c r="A15" s="1"/>
  <c r="V9"/>
  <c r="R9"/>
  <c r="R45"/>
  <c r="E9"/>
  <c r="E49"/>
  <c r="AB60" i="2"/>
  <c r="AA60"/>
  <c r="Z60"/>
  <c r="Y60"/>
  <c r="X60"/>
  <c r="W60"/>
  <c r="U60"/>
  <c r="T60"/>
  <c r="S60"/>
  <c r="Q60"/>
  <c r="P60"/>
  <c r="O60"/>
  <c r="N60"/>
  <c r="M60"/>
  <c r="L60"/>
  <c r="K60"/>
  <c r="J60"/>
  <c r="I60"/>
  <c r="H60"/>
  <c r="G60"/>
  <c r="F60"/>
  <c r="D60"/>
  <c r="C60"/>
  <c r="B60"/>
  <c r="AB59"/>
  <c r="AA59"/>
  <c r="Z59"/>
  <c r="Y59"/>
  <c r="X59"/>
  <c r="W59"/>
  <c r="U59"/>
  <c r="T59"/>
  <c r="S59"/>
  <c r="Q59"/>
  <c r="P59"/>
  <c r="O59"/>
  <c r="N59"/>
  <c r="M59"/>
  <c r="L59"/>
  <c r="K59"/>
  <c r="J59"/>
  <c r="I59"/>
  <c r="H59"/>
  <c r="G59"/>
  <c r="F59"/>
  <c r="D59"/>
  <c r="C59"/>
  <c r="B59"/>
  <c r="AB58"/>
  <c r="AA58"/>
  <c r="Z58"/>
  <c r="Y58"/>
  <c r="X58"/>
  <c r="W58"/>
  <c r="U58"/>
  <c r="T58"/>
  <c r="S58"/>
  <c r="Q58"/>
  <c r="P58"/>
  <c r="O58"/>
  <c r="N58"/>
  <c r="M58"/>
  <c r="L58"/>
  <c r="K58"/>
  <c r="J58"/>
  <c r="I58"/>
  <c r="H58"/>
  <c r="G58"/>
  <c r="F58"/>
  <c r="D58"/>
  <c r="C58"/>
  <c r="B58"/>
  <c r="AB57"/>
  <c r="AA57"/>
  <c r="Z57"/>
  <c r="Y57"/>
  <c r="X57"/>
  <c r="W57"/>
  <c r="U57"/>
  <c r="T57"/>
  <c r="S57"/>
  <c r="Q57"/>
  <c r="P57"/>
  <c r="O57"/>
  <c r="N57"/>
  <c r="M57"/>
  <c r="L57"/>
  <c r="K57"/>
  <c r="J57"/>
  <c r="I57"/>
  <c r="H57"/>
  <c r="G57"/>
  <c r="F57"/>
  <c r="D57"/>
  <c r="C57"/>
  <c r="B57"/>
  <c r="AB55"/>
  <c r="AA55"/>
  <c r="Z55"/>
  <c r="Y55"/>
  <c r="X55"/>
  <c r="W55"/>
  <c r="U55"/>
  <c r="T55"/>
  <c r="S55"/>
  <c r="Q55"/>
  <c r="P55"/>
  <c r="O55"/>
  <c r="N55"/>
  <c r="M55"/>
  <c r="L55"/>
  <c r="K55"/>
  <c r="J55"/>
  <c r="I55"/>
  <c r="H55"/>
  <c r="G55"/>
  <c r="F55"/>
  <c r="D55"/>
  <c r="C55"/>
  <c r="B55"/>
  <c r="AB54"/>
  <c r="AA54"/>
  <c r="Z54"/>
  <c r="Y54"/>
  <c r="X54"/>
  <c r="W54"/>
  <c r="U54"/>
  <c r="T54"/>
  <c r="S54"/>
  <c r="Q54"/>
  <c r="P54"/>
  <c r="O54"/>
  <c r="N54"/>
  <c r="M54"/>
  <c r="L54"/>
  <c r="K54"/>
  <c r="J54"/>
  <c r="I54"/>
  <c r="H54"/>
  <c r="G54"/>
  <c r="F54"/>
  <c r="D54"/>
  <c r="C54"/>
  <c r="B54"/>
  <c r="AB53"/>
  <c r="AA53"/>
  <c r="Z53"/>
  <c r="Y53"/>
  <c r="X53"/>
  <c r="W53"/>
  <c r="U53"/>
  <c r="T53"/>
  <c r="S53"/>
  <c r="Q53"/>
  <c r="P53"/>
  <c r="O53"/>
  <c r="N53"/>
  <c r="M53"/>
  <c r="L53"/>
  <c r="K53"/>
  <c r="J53"/>
  <c r="I53"/>
  <c r="H53"/>
  <c r="G53"/>
  <c r="F53"/>
  <c r="D53"/>
  <c r="C53"/>
  <c r="B53"/>
  <c r="AB52"/>
  <c r="AA52"/>
  <c r="Z52"/>
  <c r="Y52"/>
  <c r="X52"/>
  <c r="W52"/>
  <c r="U52"/>
  <c r="T52"/>
  <c r="S52"/>
  <c r="Q52"/>
  <c r="P52"/>
  <c r="O52"/>
  <c r="N52"/>
  <c r="M52"/>
  <c r="L52"/>
  <c r="K52"/>
  <c r="J52"/>
  <c r="I52"/>
  <c r="H52"/>
  <c r="G52"/>
  <c r="F52"/>
  <c r="D52"/>
  <c r="C52"/>
  <c r="B52"/>
  <c r="R51"/>
  <c r="AB50"/>
  <c r="AA50"/>
  <c r="Z50"/>
  <c r="Y50"/>
  <c r="X50"/>
  <c r="W50"/>
  <c r="U50"/>
  <c r="T50"/>
  <c r="S50"/>
  <c r="Q50"/>
  <c r="P50"/>
  <c r="R50" s="1"/>
  <c r="O50"/>
  <c r="N50"/>
  <c r="M50"/>
  <c r="L50"/>
  <c r="K50"/>
  <c r="J50"/>
  <c r="I50"/>
  <c r="H50"/>
  <c r="G50"/>
  <c r="F50"/>
  <c r="D50"/>
  <c r="C50"/>
  <c r="B50"/>
  <c r="AB49"/>
  <c r="AA49"/>
  <c r="Z49"/>
  <c r="Y49"/>
  <c r="X49"/>
  <c r="W49"/>
  <c r="U49"/>
  <c r="T49"/>
  <c r="S49"/>
  <c r="Q49"/>
  <c r="P49"/>
  <c r="R49"/>
  <c r="O49"/>
  <c r="N49"/>
  <c r="M49"/>
  <c r="L49"/>
  <c r="K49"/>
  <c r="J49"/>
  <c r="I49"/>
  <c r="H49"/>
  <c r="G49"/>
  <c r="F49"/>
  <c r="D49"/>
  <c r="C49"/>
  <c r="B49"/>
  <c r="AB48"/>
  <c r="AA48"/>
  <c r="Z48"/>
  <c r="Y48"/>
  <c r="X48"/>
  <c r="W48"/>
  <c r="U48"/>
  <c r="T48"/>
  <c r="S48"/>
  <c r="Q48"/>
  <c r="P48"/>
  <c r="R48" s="1"/>
  <c r="O48"/>
  <c r="N48"/>
  <c r="M48"/>
  <c r="L48"/>
  <c r="K48"/>
  <c r="J48"/>
  <c r="I48"/>
  <c r="H48"/>
  <c r="G48"/>
  <c r="F48"/>
  <c r="D48"/>
  <c r="C48"/>
  <c r="B48"/>
  <c r="AB47"/>
  <c r="AA47"/>
  <c r="Z47"/>
  <c r="Y47"/>
  <c r="X47"/>
  <c r="W47"/>
  <c r="U47"/>
  <c r="T47"/>
  <c r="S47"/>
  <c r="Q47"/>
  <c r="P47"/>
  <c r="R47"/>
  <c r="O47"/>
  <c r="N47"/>
  <c r="L47"/>
  <c r="K47"/>
  <c r="J47"/>
  <c r="I47"/>
  <c r="H47"/>
  <c r="G47"/>
  <c r="F47"/>
  <c r="D47"/>
  <c r="C47"/>
  <c r="B47"/>
  <c r="R46"/>
  <c r="AM45"/>
  <c r="AB45"/>
  <c r="AA45"/>
  <c r="Z45"/>
  <c r="Y45"/>
  <c r="X45"/>
  <c r="W45"/>
  <c r="U45"/>
  <c r="T45"/>
  <c r="S45"/>
  <c r="Q45"/>
  <c r="P45"/>
  <c r="O45"/>
  <c r="N45"/>
  <c r="M45"/>
  <c r="L45"/>
  <c r="K45"/>
  <c r="J45"/>
  <c r="I45"/>
  <c r="H45"/>
  <c r="G45"/>
  <c r="F45"/>
  <c r="D45"/>
  <c r="C45"/>
  <c r="B45"/>
  <c r="AM44"/>
  <c r="AB44"/>
  <c r="AA44"/>
  <c r="Z44"/>
  <c r="Y44"/>
  <c r="X44"/>
  <c r="W44"/>
  <c r="U44"/>
  <c r="T44"/>
  <c r="S44"/>
  <c r="Q44"/>
  <c r="P44"/>
  <c r="O44"/>
  <c r="N44"/>
  <c r="M44"/>
  <c r="L44"/>
  <c r="K44"/>
  <c r="J44"/>
  <c r="I44"/>
  <c r="H44"/>
  <c r="G44"/>
  <c r="F44"/>
  <c r="D44"/>
  <c r="C44"/>
  <c r="B44"/>
  <c r="AM43"/>
  <c r="AB43"/>
  <c r="AA43"/>
  <c r="Z43"/>
  <c r="Y43"/>
  <c r="X43"/>
  <c r="W43"/>
  <c r="U43"/>
  <c r="T43"/>
  <c r="S43"/>
  <c r="Q43"/>
  <c r="P43"/>
  <c r="R43"/>
  <c r="O43"/>
  <c r="N43"/>
  <c r="M43"/>
  <c r="L43"/>
  <c r="K43"/>
  <c r="J43"/>
  <c r="I43"/>
  <c r="H43"/>
  <c r="G43"/>
  <c r="F43"/>
  <c r="D43"/>
  <c r="C43"/>
  <c r="B43"/>
  <c r="AM42"/>
  <c r="AB42"/>
  <c r="AA42"/>
  <c r="Z42"/>
  <c r="Y42"/>
  <c r="X42"/>
  <c r="W42"/>
  <c r="U42"/>
  <c r="T42"/>
  <c r="S42"/>
  <c r="Q42"/>
  <c r="P42"/>
  <c r="R42"/>
  <c r="O42"/>
  <c r="N42"/>
  <c r="M42"/>
  <c r="L42"/>
  <c r="K42"/>
  <c r="J42"/>
  <c r="I42"/>
  <c r="H42"/>
  <c r="G42"/>
  <c r="F42"/>
  <c r="D42"/>
  <c r="C42"/>
  <c r="B42"/>
  <c r="B40"/>
  <c r="V38"/>
  <c r="R38"/>
  <c r="V37"/>
  <c r="R37"/>
  <c r="V36"/>
  <c r="R36"/>
  <c r="V35"/>
  <c r="R35"/>
  <c r="V34"/>
  <c r="R34"/>
  <c r="E34"/>
  <c r="V33"/>
  <c r="R33"/>
  <c r="V32"/>
  <c r="R32"/>
  <c r="V31"/>
  <c r="R31"/>
  <c r="E31"/>
  <c r="V30"/>
  <c r="R30"/>
  <c r="E30"/>
  <c r="V29"/>
  <c r="V59" s="1"/>
  <c r="R29"/>
  <c r="R59" s="1"/>
  <c r="E29"/>
  <c r="E60" s="1"/>
  <c r="V28"/>
  <c r="R28"/>
  <c r="E28"/>
  <c r="V27"/>
  <c r="R27"/>
  <c r="E27"/>
  <c r="V26"/>
  <c r="R26"/>
  <c r="E26"/>
  <c r="V25"/>
  <c r="R25"/>
  <c r="E25"/>
  <c r="V24"/>
  <c r="R24"/>
  <c r="E24"/>
  <c r="V23"/>
  <c r="R23"/>
  <c r="E23"/>
  <c r="V22"/>
  <c r="R22"/>
  <c r="E22"/>
  <c r="V21"/>
  <c r="R21"/>
  <c r="E21"/>
  <c r="V20"/>
  <c r="R20"/>
  <c r="E20"/>
  <c r="V19"/>
  <c r="V54"/>
  <c r="R19"/>
  <c r="R54"/>
  <c r="E19"/>
  <c r="E55"/>
  <c r="V18"/>
  <c r="R18"/>
  <c r="E18"/>
  <c r="A18"/>
  <c r="A19" s="1"/>
  <c r="V17"/>
  <c r="R17"/>
  <c r="E17"/>
  <c r="V16"/>
  <c r="R16"/>
  <c r="E16"/>
  <c r="V15"/>
  <c r="R15"/>
  <c r="V14"/>
  <c r="R14"/>
  <c r="E14"/>
  <c r="V13"/>
  <c r="R13"/>
  <c r="E13"/>
  <c r="V12"/>
  <c r="V50"/>
  <c r="R12"/>
  <c r="R45"/>
  <c r="E12"/>
  <c r="E42" s="1"/>
  <c r="E49"/>
  <c r="A10"/>
  <c r="A11"/>
  <c r="A12" s="1"/>
  <c r="A13" s="1"/>
  <c r="A14" s="1"/>
  <c r="A15" s="1"/>
  <c r="E30" i="1"/>
  <c r="V29"/>
  <c r="R29"/>
  <c r="E29"/>
  <c r="M54"/>
  <c r="E49"/>
  <c r="E50"/>
  <c r="E48"/>
  <c r="E47"/>
  <c r="Z47"/>
  <c r="Z48"/>
  <c r="Z49"/>
  <c r="Z50"/>
  <c r="Z52"/>
  <c r="Z53"/>
  <c r="Z54"/>
  <c r="Z55"/>
  <c r="AM45"/>
  <c r="AM44"/>
  <c r="AM42"/>
  <c r="AM43"/>
  <c r="B42"/>
  <c r="C42"/>
  <c r="B40"/>
  <c r="B50"/>
  <c r="B49"/>
  <c r="B48"/>
  <c r="B47"/>
  <c r="B45"/>
  <c r="B44"/>
  <c r="B43"/>
  <c r="R44"/>
  <c r="A10"/>
  <c r="A11"/>
  <c r="A12" s="1"/>
  <c r="A13" s="1"/>
  <c r="A14" s="1"/>
  <c r="A15" s="1"/>
  <c r="A17"/>
  <c r="A18"/>
  <c r="A19" s="1"/>
  <c r="R45"/>
  <c r="P42"/>
  <c r="Q42"/>
  <c r="P43"/>
  <c r="Q43"/>
  <c r="P44"/>
  <c r="Q44"/>
  <c r="P45"/>
  <c r="Q45"/>
  <c r="R46"/>
  <c r="P47"/>
  <c r="Q47"/>
  <c r="R47"/>
  <c r="P48"/>
  <c r="Q48"/>
  <c r="R48" s="1"/>
  <c r="P49"/>
  <c r="Q49"/>
  <c r="R49"/>
  <c r="P50"/>
  <c r="Q50"/>
  <c r="R50" s="1"/>
  <c r="R51"/>
  <c r="H42"/>
  <c r="C43"/>
  <c r="C44"/>
  <c r="C45"/>
  <c r="C47"/>
  <c r="C48"/>
  <c r="C49"/>
  <c r="C50"/>
  <c r="C52"/>
  <c r="C53"/>
  <c r="C54"/>
  <c r="C55"/>
  <c r="C57"/>
  <c r="C58"/>
  <c r="C59"/>
  <c r="C60"/>
  <c r="U42"/>
  <c r="U43"/>
  <c r="U44"/>
  <c r="U45"/>
  <c r="U47"/>
  <c r="U48"/>
  <c r="U49"/>
  <c r="U50"/>
  <c r="U52"/>
  <c r="U53"/>
  <c r="U54"/>
  <c r="U55"/>
  <c r="U57"/>
  <c r="U58"/>
  <c r="U59"/>
  <c r="U60"/>
  <c r="M42"/>
  <c r="M43"/>
  <c r="M44"/>
  <c r="M45"/>
  <c r="M48"/>
  <c r="M49"/>
  <c r="M50"/>
  <c r="M52"/>
  <c r="M53"/>
  <c r="M55"/>
  <c r="M57"/>
  <c r="M58"/>
  <c r="M59"/>
  <c r="M60"/>
  <c r="AB60"/>
  <c r="AA60"/>
  <c r="Y60"/>
  <c r="X60"/>
  <c r="W60"/>
  <c r="V60"/>
  <c r="T60"/>
  <c r="S60"/>
  <c r="R60"/>
  <c r="Q60"/>
  <c r="P60"/>
  <c r="O60"/>
  <c r="N60"/>
  <c r="L60"/>
  <c r="K60"/>
  <c r="J60"/>
  <c r="I60"/>
  <c r="H60"/>
  <c r="G60"/>
  <c r="F60"/>
  <c r="E60"/>
  <c r="D60"/>
  <c r="B60"/>
  <c r="AB59"/>
  <c r="AA59"/>
  <c r="Y59"/>
  <c r="X59"/>
  <c r="W59"/>
  <c r="V59"/>
  <c r="T59"/>
  <c r="S59"/>
  <c r="R59"/>
  <c r="Q59"/>
  <c r="P59"/>
  <c r="O59"/>
  <c r="N59"/>
  <c r="L59"/>
  <c r="K59"/>
  <c r="J59"/>
  <c r="I59"/>
  <c r="H59"/>
  <c r="G59"/>
  <c r="F59"/>
  <c r="E59"/>
  <c r="D59"/>
  <c r="B59"/>
  <c r="AB58"/>
  <c r="AA58"/>
  <c r="Y58"/>
  <c r="X58"/>
  <c r="W58"/>
  <c r="V58"/>
  <c r="T58"/>
  <c r="S58"/>
  <c r="R58"/>
  <c r="Q58"/>
  <c r="P58"/>
  <c r="O58"/>
  <c r="N58"/>
  <c r="L58"/>
  <c r="K58"/>
  <c r="J58"/>
  <c r="I58"/>
  <c r="H58"/>
  <c r="G58"/>
  <c r="F58"/>
  <c r="E58"/>
  <c r="D58"/>
  <c r="B58"/>
  <c r="AB57"/>
  <c r="AA57"/>
  <c r="Y57"/>
  <c r="X57"/>
  <c r="W57"/>
  <c r="V57"/>
  <c r="T57"/>
  <c r="S57"/>
  <c r="R57"/>
  <c r="Q57"/>
  <c r="P57"/>
  <c r="O57"/>
  <c r="N57"/>
  <c r="L57"/>
  <c r="K57"/>
  <c r="J57"/>
  <c r="I57"/>
  <c r="H57"/>
  <c r="G57"/>
  <c r="F57"/>
  <c r="E57"/>
  <c r="D57"/>
  <c r="B57"/>
  <c r="AB55"/>
  <c r="AA55"/>
  <c r="Y55"/>
  <c r="X55"/>
  <c r="W55"/>
  <c r="V55"/>
  <c r="T55"/>
  <c r="S55"/>
  <c r="R55"/>
  <c r="Q55"/>
  <c r="P55"/>
  <c r="O55"/>
  <c r="N55"/>
  <c r="L55"/>
  <c r="K55"/>
  <c r="J55"/>
  <c r="I55"/>
  <c r="H55"/>
  <c r="G55"/>
  <c r="F55"/>
  <c r="E55"/>
  <c r="D55"/>
  <c r="B55"/>
  <c r="AB54"/>
  <c r="AA54"/>
  <c r="Y54"/>
  <c r="X54"/>
  <c r="W54"/>
  <c r="V54"/>
  <c r="T54"/>
  <c r="S54"/>
  <c r="R54"/>
  <c r="Q54"/>
  <c r="P54"/>
  <c r="O54"/>
  <c r="N54"/>
  <c r="L54"/>
  <c r="K54"/>
  <c r="J54"/>
  <c r="I54"/>
  <c r="H54"/>
  <c r="G54"/>
  <c r="F54"/>
  <c r="E54"/>
  <c r="D54"/>
  <c r="B54"/>
  <c r="AB53"/>
  <c r="AA53"/>
  <c r="Y53"/>
  <c r="X53"/>
  <c r="W53"/>
  <c r="V53"/>
  <c r="T53"/>
  <c r="S53"/>
  <c r="R53"/>
  <c r="Q53"/>
  <c r="P53"/>
  <c r="O53"/>
  <c r="N53"/>
  <c r="L53"/>
  <c r="K53"/>
  <c r="J53"/>
  <c r="I53"/>
  <c r="H53"/>
  <c r="G53"/>
  <c r="F53"/>
  <c r="E53"/>
  <c r="D53"/>
  <c r="B53"/>
  <c r="AB52"/>
  <c r="AA52"/>
  <c r="Y52"/>
  <c r="X52"/>
  <c r="W52"/>
  <c r="V52"/>
  <c r="T52"/>
  <c r="S52"/>
  <c r="R52"/>
  <c r="Q52"/>
  <c r="P52"/>
  <c r="O52"/>
  <c r="N52"/>
  <c r="L52"/>
  <c r="K52"/>
  <c r="J52"/>
  <c r="I52"/>
  <c r="H52"/>
  <c r="G52"/>
  <c r="F52"/>
  <c r="E52"/>
  <c r="D52"/>
  <c r="B52"/>
  <c r="AB50"/>
  <c r="AA50"/>
  <c r="Y50"/>
  <c r="X50"/>
  <c r="W50"/>
  <c r="V50"/>
  <c r="T50"/>
  <c r="S50"/>
  <c r="O50"/>
  <c r="N50"/>
  <c r="L50"/>
  <c r="K50"/>
  <c r="J50"/>
  <c r="I50"/>
  <c r="H50"/>
  <c r="G50"/>
  <c r="F50"/>
  <c r="D50"/>
  <c r="AB49"/>
  <c r="AA49"/>
  <c r="Y49"/>
  <c r="X49"/>
  <c r="W49"/>
  <c r="V49"/>
  <c r="T49"/>
  <c r="S49"/>
  <c r="O49"/>
  <c r="N49"/>
  <c r="L49"/>
  <c r="K49"/>
  <c r="J49"/>
  <c r="I49"/>
  <c r="H49"/>
  <c r="G49"/>
  <c r="F49"/>
  <c r="D49"/>
  <c r="AB48"/>
  <c r="AA48"/>
  <c r="Y48"/>
  <c r="X48"/>
  <c r="W48"/>
  <c r="V48"/>
  <c r="T48"/>
  <c r="S48"/>
  <c r="O48"/>
  <c r="N48"/>
  <c r="L48"/>
  <c r="K48"/>
  <c r="J48"/>
  <c r="I48"/>
  <c r="H48"/>
  <c r="G48"/>
  <c r="F48"/>
  <c r="D48"/>
  <c r="AB47"/>
  <c r="AA47"/>
  <c r="Y47"/>
  <c r="X47"/>
  <c r="W47"/>
  <c r="V47"/>
  <c r="T47"/>
  <c r="S47"/>
  <c r="O47"/>
  <c r="N47"/>
  <c r="L47"/>
  <c r="K47"/>
  <c r="J47"/>
  <c r="I47"/>
  <c r="H47"/>
  <c r="G47"/>
  <c r="F47"/>
  <c r="D47"/>
  <c r="AB45"/>
  <c r="AA45"/>
  <c r="Y45"/>
  <c r="X45"/>
  <c r="W45"/>
  <c r="V45"/>
  <c r="T45"/>
  <c r="S45"/>
  <c r="O45"/>
  <c r="N45"/>
  <c r="L45"/>
  <c r="K45"/>
  <c r="J45"/>
  <c r="I45"/>
  <c r="H45"/>
  <c r="G45"/>
  <c r="F45"/>
  <c r="E45"/>
  <c r="D45"/>
  <c r="AB44"/>
  <c r="AA44"/>
  <c r="Y44"/>
  <c r="X44"/>
  <c r="W44"/>
  <c r="V44"/>
  <c r="T44"/>
  <c r="S44"/>
  <c r="O44"/>
  <c r="N44"/>
  <c r="L44"/>
  <c r="K44"/>
  <c r="J44"/>
  <c r="I44"/>
  <c r="H44"/>
  <c r="G44"/>
  <c r="F44"/>
  <c r="E44"/>
  <c r="D44"/>
  <c r="AB43"/>
  <c r="AA43"/>
  <c r="Y43"/>
  <c r="X43"/>
  <c r="W43"/>
  <c r="V43"/>
  <c r="T43"/>
  <c r="S43"/>
  <c r="O43"/>
  <c r="N43"/>
  <c r="L43"/>
  <c r="K43"/>
  <c r="J43"/>
  <c r="I43"/>
  <c r="H43"/>
  <c r="G43"/>
  <c r="F43"/>
  <c r="E43"/>
  <c r="D43"/>
  <c r="AB42"/>
  <c r="AA42"/>
  <c r="Y42"/>
  <c r="X42"/>
  <c r="W42"/>
  <c r="V42"/>
  <c r="T42"/>
  <c r="S42"/>
  <c r="O42"/>
  <c r="N42"/>
  <c r="L42"/>
  <c r="K42"/>
  <c r="J42"/>
  <c r="I42"/>
  <c r="G42"/>
  <c r="F42"/>
  <c r="E42"/>
  <c r="D42"/>
  <c r="Z57"/>
  <c r="Z58"/>
  <c r="Z59"/>
  <c r="Z60"/>
  <c r="Z45"/>
  <c r="Z44"/>
  <c r="Z43"/>
  <c r="Z42"/>
  <c r="R42"/>
  <c r="R43"/>
  <c r="V42" i="4"/>
  <c r="V43"/>
  <c r="R44"/>
  <c r="V44"/>
  <c r="V45"/>
  <c r="E47"/>
  <c r="V47"/>
  <c r="E48"/>
  <c r="V49"/>
  <c r="E50"/>
  <c r="E43"/>
  <c r="E45"/>
  <c r="V48"/>
  <c r="V42" i="3"/>
  <c r="V43"/>
  <c r="R44"/>
  <c r="V44"/>
  <c r="V45"/>
  <c r="E47"/>
  <c r="V47"/>
  <c r="E48"/>
  <c r="V49"/>
  <c r="E50"/>
  <c r="E52"/>
  <c r="R53"/>
  <c r="V53"/>
  <c r="E54"/>
  <c r="R55"/>
  <c r="V55"/>
  <c r="E57"/>
  <c r="R58"/>
  <c r="V58"/>
  <c r="E59"/>
  <c r="R60"/>
  <c r="V60"/>
  <c r="E42"/>
  <c r="E43"/>
  <c r="E44"/>
  <c r="V48"/>
  <c r="R52"/>
  <c r="V52"/>
  <c r="E53"/>
  <c r="R57"/>
  <c r="V57"/>
  <c r="E58"/>
  <c r="V42" i="2"/>
  <c r="V43"/>
  <c r="R44"/>
  <c r="V44"/>
  <c r="V45"/>
  <c r="E47"/>
  <c r="V47"/>
  <c r="E48"/>
  <c r="V49"/>
  <c r="E50"/>
  <c r="E52"/>
  <c r="R53"/>
  <c r="V53"/>
  <c r="E54"/>
  <c r="R55"/>
  <c r="V55"/>
  <c r="E57"/>
  <c r="R58"/>
  <c r="V58"/>
  <c r="E59"/>
  <c r="R60"/>
  <c r="V60"/>
  <c r="E43"/>
  <c r="E44"/>
  <c r="E45"/>
  <c r="V48"/>
  <c r="R52"/>
  <c r="V52"/>
  <c r="E53"/>
  <c r="R57"/>
  <c r="V57"/>
  <c r="E58"/>
  <c r="R43" i="4"/>
  <c r="E44"/>
  <c r="E42"/>
  <c r="E53"/>
  <c r="R60"/>
  <c r="R45"/>
  <c r="R58"/>
  <c r="E44" i="5"/>
  <c r="E48"/>
  <c r="E49"/>
  <c r="R42"/>
  <c r="R47"/>
  <c r="R48"/>
  <c r="R43"/>
  <c r="R49"/>
  <c r="R50"/>
  <c r="E42"/>
  <c r="E43"/>
  <c r="E52"/>
  <c r="R44"/>
  <c r="R45"/>
  <c r="R52"/>
  <c r="R53"/>
  <c r="V60"/>
  <c r="V42"/>
  <c r="V43"/>
  <c r="V44"/>
  <c r="V58"/>
  <c r="F47" i="6"/>
  <c r="F48"/>
  <c r="E50"/>
  <c r="V48"/>
  <c r="V50"/>
  <c r="V47"/>
  <c r="E47"/>
  <c r="E48"/>
  <c r="E49"/>
  <c r="E55"/>
  <c r="E54"/>
  <c r="R54"/>
  <c r="V54"/>
  <c r="V52"/>
  <c r="V43"/>
  <c r="V53"/>
  <c r="R52"/>
  <c r="R53"/>
  <c r="R55"/>
  <c r="E53"/>
  <c r="E52"/>
  <c r="E44"/>
  <c r="R42"/>
  <c r="R43"/>
  <c r="V57"/>
  <c r="V59"/>
  <c r="V42"/>
  <c r="V44"/>
  <c r="V45"/>
  <c r="V58"/>
  <c r="E45"/>
  <c r="E42"/>
  <c r="E43"/>
  <c r="E59"/>
  <c r="R45"/>
  <c r="R58"/>
  <c r="R59"/>
  <c r="R44"/>
  <c r="R57"/>
  <c r="R52" i="7"/>
  <c r="F50"/>
  <c r="F49"/>
  <c r="F48"/>
  <c r="F47"/>
  <c r="F45"/>
  <c r="F44"/>
  <c r="E49"/>
  <c r="E52"/>
  <c r="F42"/>
  <c r="F43"/>
  <c r="E50"/>
  <c r="E48"/>
  <c r="E47"/>
  <c r="G50"/>
  <c r="G49"/>
  <c r="G48"/>
  <c r="G47"/>
  <c r="G45"/>
  <c r="G43"/>
  <c r="G44"/>
  <c r="G42"/>
  <c r="V49"/>
  <c r="R47"/>
  <c r="K43"/>
  <c r="K44"/>
  <c r="K48"/>
  <c r="K49"/>
  <c r="V50"/>
  <c r="V48"/>
  <c r="V52"/>
  <c r="V44"/>
  <c r="V42"/>
  <c r="V58"/>
  <c r="V59"/>
  <c r="V57"/>
  <c r="V43"/>
  <c r="V45"/>
  <c r="R44"/>
  <c r="R57"/>
  <c r="R45"/>
  <c r="E44"/>
  <c r="E45"/>
  <c r="E60"/>
  <c r="E57"/>
  <c r="E42"/>
  <c r="E43"/>
  <c r="E58"/>
  <c r="E54" i="5" l="1"/>
</calcChain>
</file>

<file path=xl/sharedStrings.xml><?xml version="1.0" encoding="utf-8"?>
<sst xmlns="http://schemas.openxmlformats.org/spreadsheetml/2006/main" count="1048" uniqueCount="127">
  <si>
    <t xml:space="preserve">      COMISION NACIONAL DEL AGUA</t>
  </si>
  <si>
    <t xml:space="preserve">    GERENCIA REGIONAL RIO BRAVO</t>
  </si>
  <si>
    <t xml:space="preserve">          SUBGERENCIA TECNICA</t>
  </si>
  <si>
    <t xml:space="preserve">      UNIDAD DE HIDROMETEOROLOGIA</t>
  </si>
  <si>
    <t>TEMPERATURAS</t>
  </si>
  <si>
    <t>TENSION DE VAPOR</t>
  </si>
  <si>
    <t>HUM. RELATIVA</t>
  </si>
  <si>
    <t>PRES. DE LA ESTACION</t>
  </si>
  <si>
    <t>PRES. RED. N. M. MAR.</t>
  </si>
  <si>
    <t>T.S</t>
  </si>
  <si>
    <t>T.MAX</t>
  </si>
  <si>
    <t>T.MIN</t>
  </si>
  <si>
    <t>OSC.</t>
  </si>
  <si>
    <t>T.M.I</t>
  </si>
  <si>
    <t>T.V</t>
  </si>
  <si>
    <t>T.V.MAX</t>
  </si>
  <si>
    <t>T.V.MIN</t>
  </si>
  <si>
    <t>P.ROCIO</t>
  </si>
  <si>
    <t>H.R.</t>
  </si>
  <si>
    <t>MAX</t>
  </si>
  <si>
    <t>MIN</t>
  </si>
  <si>
    <t>P.EST</t>
  </si>
  <si>
    <t>P.MAX</t>
  </si>
  <si>
    <t>P.MIN</t>
  </si>
  <si>
    <t>P.N.M.</t>
  </si>
  <si>
    <t>O.K.T.</t>
  </si>
  <si>
    <t>V.D.</t>
  </si>
  <si>
    <t>V.N</t>
  </si>
  <si>
    <t>INSOL.</t>
  </si>
  <si>
    <t>P.P.N.</t>
  </si>
  <si>
    <t>EVAP.</t>
  </si>
  <si>
    <t>SUM</t>
  </si>
  <si>
    <t>MED</t>
  </si>
  <si>
    <t>T.H</t>
  </si>
  <si>
    <t>DIAS</t>
  </si>
  <si>
    <t>SUMA</t>
  </si>
  <si>
    <t>MEDIA</t>
  </si>
  <si>
    <t>LLUVIA</t>
  </si>
  <si>
    <t>VIENTOS</t>
  </si>
  <si>
    <t>Medio</t>
  </si>
  <si>
    <t>Máximo</t>
  </si>
  <si>
    <t>Dominante</t>
  </si>
  <si>
    <t>Vel</t>
  </si>
  <si>
    <t>Dir</t>
  </si>
  <si>
    <t>DATOS PARA CLIMAT MENSUAL</t>
  </si>
  <si>
    <t>DATOS PRIMER DECENA</t>
  </si>
  <si>
    <t>DATOS SEGUNDA DECENA</t>
  </si>
  <si>
    <t>DATOS TERCERA DECENA</t>
  </si>
  <si>
    <t xml:space="preserve"> </t>
  </si>
  <si>
    <t>LLUVIA ACUMULADA DEL 1 DE ENERO AL 31 DE DIC</t>
  </si>
  <si>
    <t>F E N O M E N O S         D I V E R S O S</t>
  </si>
  <si>
    <t>LLOVIZNA</t>
  </si>
  <si>
    <t>CHUBA</t>
  </si>
  <si>
    <t>NIEVE</t>
  </si>
  <si>
    <t>GRANIZO</t>
  </si>
  <si>
    <t>TRUEN</t>
  </si>
  <si>
    <t>RELAMP.</t>
  </si>
  <si>
    <t>T.ELECT</t>
  </si>
  <si>
    <t>NIEBLA</t>
  </si>
  <si>
    <t>H I D R O M E T E O R O S                          ELECTROMETEOROS</t>
  </si>
  <si>
    <t xml:space="preserve">ROCIO </t>
  </si>
  <si>
    <t xml:space="preserve">ESCARCHA </t>
  </si>
  <si>
    <t>HELADA</t>
  </si>
  <si>
    <t xml:space="preserve">LITOMETEOROS </t>
  </si>
  <si>
    <t>CALIMA</t>
  </si>
  <si>
    <t>HUMO</t>
  </si>
  <si>
    <t>POLVO</t>
  </si>
  <si>
    <t xml:space="preserve">TOLVANERA </t>
  </si>
  <si>
    <t>EOLM</t>
  </si>
  <si>
    <t>FTME</t>
  </si>
  <si>
    <t>TROMBA</t>
  </si>
  <si>
    <t>HALO</t>
  </si>
  <si>
    <t>ARCO IRIS</t>
  </si>
  <si>
    <t xml:space="preserve">ELECTROMETEOROS </t>
  </si>
  <si>
    <t>TEMP.ELEC</t>
  </si>
  <si>
    <t>DIREC</t>
  </si>
  <si>
    <t>T.ELE</t>
  </si>
  <si>
    <t>DIRECC</t>
  </si>
  <si>
    <t>OCT</t>
  </si>
  <si>
    <t>JULIO</t>
  </si>
  <si>
    <t>OBSERVATORIO METEOROLOGICO DE CHIHUAHUA, CHIH.</t>
  </si>
  <si>
    <t>var</t>
  </si>
  <si>
    <t>R</t>
  </si>
  <si>
    <t>T</t>
  </si>
  <si>
    <t>W-SW</t>
  </si>
  <si>
    <t>L</t>
  </si>
  <si>
    <t>VAR</t>
  </si>
  <si>
    <t>W-S-E</t>
  </si>
  <si>
    <t>INAP</t>
  </si>
  <si>
    <t>N</t>
  </si>
  <si>
    <t>SE</t>
  </si>
  <si>
    <t>C</t>
  </si>
  <si>
    <t>A</t>
  </si>
  <si>
    <t>T.E</t>
  </si>
  <si>
    <t>V.D</t>
  </si>
  <si>
    <t>N-E</t>
  </si>
  <si>
    <t>T-E</t>
  </si>
  <si>
    <t>NW</t>
  </si>
  <si>
    <t>SW</t>
  </si>
  <si>
    <t>CH</t>
  </si>
  <si>
    <t>E</t>
  </si>
  <si>
    <t>JUNIO</t>
  </si>
  <si>
    <t>OBSERVATORIO METEOROLOGICO CHIHUAHUA</t>
  </si>
  <si>
    <t>inap</t>
  </si>
  <si>
    <t>cal</t>
  </si>
  <si>
    <t>AGOST</t>
  </si>
  <si>
    <t>OBSERVATORIO METEOROLOGICO MONTERREY</t>
  </si>
  <si>
    <t>LL</t>
  </si>
  <si>
    <t>VA</t>
  </si>
  <si>
    <t>NE</t>
  </si>
  <si>
    <t>H</t>
  </si>
  <si>
    <t>SEP</t>
  </si>
  <si>
    <t>TE</t>
  </si>
  <si>
    <t>NOV</t>
  </si>
  <si>
    <t>DIC</t>
  </si>
  <si>
    <t>S-E</t>
  </si>
  <si>
    <t>0..0</t>
  </si>
  <si>
    <t>S</t>
  </si>
  <si>
    <t>P</t>
  </si>
  <si>
    <t>G</t>
  </si>
  <si>
    <t>H-L</t>
  </si>
  <si>
    <t>´LL</t>
  </si>
  <si>
    <t>OBSERVATORIO METEOROLOGICO  DE CHIHUAHUA</t>
  </si>
  <si>
    <t>1024..2</t>
  </si>
  <si>
    <t>c</t>
  </si>
  <si>
    <t>x</t>
  </si>
  <si>
    <t>vd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</si>
</sst>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0.0_)"/>
    <numFmt numFmtId="166" formatCode="0_)"/>
    <numFmt numFmtId="167" formatCode="0.00_)"/>
    <numFmt numFmtId="168" formatCode="0.0"/>
    <numFmt numFmtId="169" formatCode="_(* #,##0.0_);_(* \(#,##0.0\);_(* &quot;-&quot;??_);_(@_)"/>
  </numFmts>
  <fonts count="10">
    <font>
      <sz val="10"/>
      <name val="Courie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66FF3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/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165" fontId="2" fillId="0" borderId="1" xfId="0" applyNumberFormat="1" applyFont="1" applyBorder="1" applyProtection="1">
      <protection locked="0"/>
    </xf>
    <xf numFmtId="0" fontId="2" fillId="0" borderId="3" xfId="0" applyFont="1" applyBorder="1"/>
    <xf numFmtId="0" fontId="2" fillId="0" borderId="0" xfId="0" applyFont="1" applyBorder="1"/>
    <xf numFmtId="166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167" fontId="2" fillId="0" borderId="0" xfId="0" applyNumberFormat="1" applyFont="1" applyBorder="1" applyProtection="1">
      <protection locked="0"/>
    </xf>
    <xf numFmtId="167" fontId="2" fillId="0" borderId="0" xfId="0" applyNumberFormat="1" applyFont="1" applyBorder="1"/>
    <xf numFmtId="167" fontId="2" fillId="0" borderId="1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7" fontId="2" fillId="0" borderId="4" xfId="0" applyNumberFormat="1" applyFont="1" applyBorder="1" applyProtection="1">
      <protection locked="0"/>
    </xf>
    <xf numFmtId="165" fontId="2" fillId="0" borderId="0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165" fontId="2" fillId="0" borderId="2" xfId="0" applyNumberFormat="1" applyFont="1" applyBorder="1" applyProtection="1">
      <protection locked="0"/>
    </xf>
    <xf numFmtId="17" fontId="3" fillId="2" borderId="1" xfId="0" applyNumberFormat="1" applyFont="1" applyFill="1" applyBorder="1" applyAlignment="1" applyProtection="1">
      <alignment horizontal="center"/>
    </xf>
    <xf numFmtId="166" fontId="3" fillId="2" borderId="1" xfId="0" applyNumberFormat="1" applyFont="1" applyFill="1" applyBorder="1" applyProtection="1">
      <protection locked="0"/>
    </xf>
    <xf numFmtId="165" fontId="3" fillId="2" borderId="1" xfId="0" applyNumberFormat="1" applyFont="1" applyFill="1" applyBorder="1" applyProtection="1">
      <protection locked="0"/>
    </xf>
    <xf numFmtId="0" fontId="3" fillId="2" borderId="1" xfId="0" applyFont="1" applyFill="1" applyBorder="1"/>
    <xf numFmtId="0" fontId="3" fillId="2" borderId="1" xfId="0" applyFont="1" applyFill="1" applyBorder="1" applyAlignment="1" applyProtection="1">
      <alignment horizontal="center"/>
    </xf>
    <xf numFmtId="165" fontId="3" fillId="2" borderId="1" xfId="0" applyNumberFormat="1" applyFont="1" applyFill="1" applyBorder="1" applyAlignment="1" applyProtection="1">
      <alignment horizontal="centerContinuous"/>
      <protection locked="0"/>
    </xf>
    <xf numFmtId="165" fontId="3" fillId="2" borderId="1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right"/>
    </xf>
    <xf numFmtId="0" fontId="5" fillId="2" borderId="2" xfId="0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/>
    <xf numFmtId="0" fontId="3" fillId="0" borderId="6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6" fillId="2" borderId="11" xfId="0" applyFont="1" applyFill="1" applyBorder="1" applyAlignment="1" applyProtection="1">
      <alignment horizontal="center"/>
      <protection hidden="1"/>
    </xf>
    <xf numFmtId="0" fontId="6" fillId="2" borderId="3" xfId="0" applyFont="1" applyFill="1" applyBorder="1" applyAlignment="1" applyProtection="1">
      <alignment horizontal="center"/>
      <protection hidden="1"/>
    </xf>
    <xf numFmtId="0" fontId="6" fillId="2" borderId="10" xfId="0" applyFont="1" applyFill="1" applyBorder="1" applyAlignment="1" applyProtection="1">
      <alignment horizontal="center"/>
      <protection hidden="1"/>
    </xf>
    <xf numFmtId="168" fontId="2" fillId="3" borderId="1" xfId="0" applyNumberFormat="1" applyFont="1" applyFill="1" applyBorder="1" applyAlignment="1" applyProtection="1">
      <alignment horizontal="center"/>
      <protection hidden="1"/>
    </xf>
    <xf numFmtId="168" fontId="7" fillId="3" borderId="1" xfId="0" applyNumberFormat="1" applyFont="1" applyFill="1" applyBorder="1" applyAlignment="1" applyProtection="1">
      <alignment horizontal="center"/>
      <protection hidden="1"/>
    </xf>
    <xf numFmtId="168" fontId="8" fillId="3" borderId="1" xfId="0" applyNumberFormat="1" applyFont="1" applyFill="1" applyBorder="1" applyAlignment="1" applyProtection="1">
      <alignment horizontal="center"/>
      <protection hidden="1"/>
    </xf>
    <xf numFmtId="1" fontId="8" fillId="3" borderId="1" xfId="0" applyNumberFormat="1" applyFont="1" applyFill="1" applyBorder="1" applyAlignment="1" applyProtection="1">
      <alignment horizontal="center"/>
      <protection hidden="1"/>
    </xf>
    <xf numFmtId="1" fontId="7" fillId="3" borderId="1" xfId="0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0" fontId="2" fillId="3" borderId="1" xfId="0" applyFont="1" applyFill="1" applyBorder="1" applyAlignment="1" applyProtection="1">
      <alignment horizontal="center"/>
    </xf>
    <xf numFmtId="165" fontId="2" fillId="3" borderId="1" xfId="0" applyNumberFormat="1" applyFont="1" applyFill="1" applyBorder="1" applyAlignment="1" applyProtection="1">
      <alignment horizontal="center"/>
      <protection locked="0"/>
    </xf>
    <xf numFmtId="165" fontId="2" fillId="3" borderId="1" xfId="0" applyNumberFormat="1" applyFont="1" applyFill="1" applyBorder="1" applyProtection="1">
      <protection locked="0"/>
    </xf>
    <xf numFmtId="166" fontId="2" fillId="3" borderId="1" xfId="0" applyNumberFormat="1" applyFont="1" applyFill="1" applyBorder="1" applyAlignment="1" applyProtection="1">
      <alignment horizontal="center"/>
      <protection locked="0"/>
    </xf>
    <xf numFmtId="167" fontId="2" fillId="3" borderId="1" xfId="0" applyNumberFormat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>
      <alignment horizontal="center"/>
    </xf>
    <xf numFmtId="168" fontId="2" fillId="3" borderId="1" xfId="0" applyNumberFormat="1" applyFont="1" applyFill="1" applyBorder="1" applyAlignment="1" applyProtection="1">
      <alignment horizontal="center"/>
      <protection locked="0"/>
    </xf>
    <xf numFmtId="165" fontId="4" fillId="3" borderId="1" xfId="0" applyNumberFormat="1" applyFont="1" applyFill="1" applyBorder="1" applyAlignment="1" applyProtection="1">
      <alignment horizontal="center"/>
      <protection locked="0"/>
    </xf>
    <xf numFmtId="165" fontId="2" fillId="3" borderId="1" xfId="1" applyNumberFormat="1" applyFont="1" applyFill="1" applyBorder="1" applyAlignment="1" applyProtection="1">
      <alignment horizontal="center"/>
      <protection locked="0"/>
    </xf>
    <xf numFmtId="0" fontId="2" fillId="3" borderId="1" xfId="1" applyNumberFormat="1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/>
    </xf>
    <xf numFmtId="165" fontId="2" fillId="4" borderId="1" xfId="0" applyNumberFormat="1" applyFont="1" applyFill="1" applyBorder="1" applyProtection="1">
      <protection locked="0"/>
    </xf>
    <xf numFmtId="165" fontId="2" fillId="4" borderId="1" xfId="0" applyNumberFormat="1" applyFont="1" applyFill="1" applyBorder="1" applyAlignment="1" applyProtection="1">
      <alignment horizontal="center"/>
      <protection locked="0"/>
    </xf>
    <xf numFmtId="167" fontId="2" fillId="4" borderId="1" xfId="0" applyNumberFormat="1" applyFont="1" applyFill="1" applyBorder="1" applyProtection="1">
      <protection locked="0"/>
    </xf>
    <xf numFmtId="0" fontId="2" fillId="4" borderId="0" xfId="0" applyFont="1" applyFill="1"/>
    <xf numFmtId="0" fontId="2" fillId="5" borderId="1" xfId="0" applyFont="1" applyFill="1" applyBorder="1" applyAlignment="1" applyProtection="1">
      <alignment horizontal="center"/>
    </xf>
    <xf numFmtId="165" fontId="2" fillId="5" borderId="1" xfId="0" applyNumberFormat="1" applyFont="1" applyFill="1" applyBorder="1" applyProtection="1">
      <protection locked="0"/>
    </xf>
    <xf numFmtId="0" fontId="2" fillId="5" borderId="3" xfId="0" applyFont="1" applyFill="1" applyBorder="1"/>
    <xf numFmtId="0" fontId="2" fillId="5" borderId="0" xfId="0" applyFont="1" applyFill="1"/>
    <xf numFmtId="0" fontId="2" fillId="6" borderId="1" xfId="0" applyFont="1" applyFill="1" applyBorder="1" applyAlignment="1" applyProtection="1">
      <alignment horizontal="center"/>
    </xf>
    <xf numFmtId="165" fontId="2" fillId="6" borderId="1" xfId="0" applyNumberFormat="1" applyFont="1" applyFill="1" applyBorder="1" applyProtection="1">
      <protection locked="0"/>
    </xf>
    <xf numFmtId="0" fontId="2" fillId="6" borderId="3" xfId="0" applyFont="1" applyFill="1" applyBorder="1"/>
    <xf numFmtId="0" fontId="2" fillId="6" borderId="0" xfId="0" applyFont="1" applyFill="1"/>
    <xf numFmtId="165" fontId="2" fillId="7" borderId="1" xfId="0" applyNumberFormat="1" applyFont="1" applyFill="1" applyBorder="1" applyProtection="1">
      <protection locked="0"/>
    </xf>
    <xf numFmtId="0" fontId="2" fillId="7" borderId="3" xfId="0" applyFont="1" applyFill="1" applyBorder="1"/>
    <xf numFmtId="0" fontId="2" fillId="7" borderId="0" xfId="0" applyFont="1" applyFill="1"/>
    <xf numFmtId="0" fontId="2" fillId="8" borderId="1" xfId="0" applyFont="1" applyFill="1" applyBorder="1" applyAlignment="1" applyProtection="1">
      <alignment horizontal="center"/>
    </xf>
    <xf numFmtId="168" fontId="2" fillId="0" borderId="0" xfId="0" applyNumberFormat="1" applyFont="1"/>
    <xf numFmtId="0" fontId="5" fillId="2" borderId="2" xfId="0" applyFont="1" applyFill="1" applyBorder="1"/>
    <xf numFmtId="0" fontId="3" fillId="0" borderId="1" xfId="0" applyFont="1" applyBorder="1" applyAlignment="1">
      <alignment horizontal="center"/>
    </xf>
    <xf numFmtId="0" fontId="5" fillId="0" borderId="9" xfId="0" applyFont="1" applyBorder="1"/>
    <xf numFmtId="0" fontId="5" fillId="2" borderId="12" xfId="0" applyFont="1" applyFill="1" applyBorder="1" applyAlignment="1">
      <alignment horizontal="center"/>
    </xf>
    <xf numFmtId="0" fontId="3" fillId="0" borderId="13" xfId="0" applyFont="1" applyBorder="1"/>
    <xf numFmtId="0" fontId="5" fillId="2" borderId="1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65" fontId="2" fillId="5" borderId="3" xfId="0" applyNumberFormat="1" applyFont="1" applyFill="1" applyBorder="1" applyProtection="1">
      <protection locked="0"/>
    </xf>
    <xf numFmtId="165" fontId="2" fillId="6" borderId="3" xfId="0" applyNumberFormat="1" applyFont="1" applyFill="1" applyBorder="1" applyProtection="1">
      <protection locked="0"/>
    </xf>
    <xf numFmtId="165" fontId="2" fillId="7" borderId="3" xfId="0" applyNumberFormat="1" applyFont="1" applyFill="1" applyBorder="1" applyProtection="1">
      <protection locked="0"/>
    </xf>
    <xf numFmtId="168" fontId="8" fillId="0" borderId="1" xfId="0" applyNumberFormat="1" applyFont="1" applyFill="1" applyBorder="1" applyAlignment="1" applyProtection="1">
      <alignment horizontal="center"/>
      <protection hidden="1"/>
    </xf>
    <xf numFmtId="0" fontId="3" fillId="2" borderId="2" xfId="0" applyFont="1" applyFill="1" applyBorder="1"/>
    <xf numFmtId="0" fontId="2" fillId="0" borderId="13" xfId="0" applyFont="1" applyBorder="1"/>
    <xf numFmtId="0" fontId="2" fillId="0" borderId="12" xfId="0" applyFont="1" applyBorder="1"/>
    <xf numFmtId="0" fontId="2" fillId="9" borderId="15" xfId="0" applyFont="1" applyFill="1" applyBorder="1"/>
    <xf numFmtId="0" fontId="2" fillId="9" borderId="1" xfId="0" applyFont="1" applyFill="1" applyBorder="1"/>
    <xf numFmtId="0" fontId="3" fillId="9" borderId="16" xfId="0" applyFont="1" applyFill="1" applyBorder="1" applyAlignment="1"/>
    <xf numFmtId="0" fontId="3" fillId="9" borderId="17" xfId="0" applyFont="1" applyFill="1" applyBorder="1" applyAlignment="1"/>
    <xf numFmtId="0" fontId="3" fillId="9" borderId="15" xfId="0" applyFont="1" applyFill="1" applyBorder="1" applyAlignment="1"/>
    <xf numFmtId="0" fontId="3" fillId="9" borderId="1" xfId="0" applyFont="1" applyFill="1" applyBorder="1"/>
    <xf numFmtId="0" fontId="5" fillId="9" borderId="18" xfId="0" applyFont="1" applyFill="1" applyBorder="1" applyAlignment="1"/>
    <xf numFmtId="0" fontId="3" fillId="9" borderId="12" xfId="0" applyFont="1" applyFill="1" applyBorder="1" applyAlignment="1"/>
    <xf numFmtId="0" fontId="3" fillId="9" borderId="4" xfId="0" applyFont="1" applyFill="1" applyBorder="1" applyAlignment="1"/>
    <xf numFmtId="0" fontId="3" fillId="9" borderId="0" xfId="0" applyFont="1" applyFill="1" applyBorder="1" applyAlignment="1"/>
    <xf numFmtId="0" fontId="5" fillId="9" borderId="2" xfId="0" applyFont="1" applyFill="1" applyBorder="1" applyAlignment="1">
      <alignment horizontal="center"/>
    </xf>
    <xf numFmtId="0" fontId="5" fillId="9" borderId="19" xfId="0" applyFont="1" applyFill="1" applyBorder="1"/>
    <xf numFmtId="0" fontId="3" fillId="9" borderId="17" xfId="0" applyFont="1" applyFill="1" applyBorder="1" applyAlignment="1">
      <alignment vertical="center"/>
    </xf>
    <xf numFmtId="0" fontId="3" fillId="9" borderId="15" xfId="0" applyFont="1" applyFill="1" applyBorder="1"/>
    <xf numFmtId="0" fontId="3" fillId="9" borderId="16" xfId="0" applyFont="1" applyFill="1" applyBorder="1"/>
    <xf numFmtId="0" fontId="3" fillId="9" borderId="0" xfId="0" applyFont="1" applyFill="1"/>
    <xf numFmtId="0" fontId="3" fillId="9" borderId="0" xfId="0" applyFont="1" applyFill="1" applyBorder="1"/>
    <xf numFmtId="0" fontId="3" fillId="9" borderId="13" xfId="0" applyFont="1" applyFill="1" applyBorder="1"/>
    <xf numFmtId="0" fontId="5" fillId="9" borderId="0" xfId="0" applyFont="1" applyFill="1"/>
    <xf numFmtId="0" fontId="5" fillId="9" borderId="20" xfId="0" applyFont="1" applyFill="1" applyBorder="1"/>
    <xf numFmtId="0" fontId="5" fillId="9" borderId="1" xfId="0" applyFont="1" applyFill="1" applyBorder="1"/>
    <xf numFmtId="0" fontId="3" fillId="9" borderId="17" xfId="0" applyFont="1" applyFill="1" applyBorder="1"/>
    <xf numFmtId="0" fontId="2" fillId="9" borderId="21" xfId="0" applyFont="1" applyFill="1" applyBorder="1"/>
    <xf numFmtId="167" fontId="5" fillId="3" borderId="1" xfId="0" applyNumberFormat="1" applyFont="1" applyFill="1" applyBorder="1" applyAlignment="1" applyProtection="1">
      <alignment horizontal="center"/>
      <protection locked="0"/>
    </xf>
    <xf numFmtId="168" fontId="8" fillId="0" borderId="1" xfId="0" applyNumberFormat="1" applyFont="1" applyBorder="1" applyAlignment="1">
      <alignment horizontal="center"/>
    </xf>
    <xf numFmtId="0" fontId="2" fillId="10" borderId="1" xfId="0" applyFont="1" applyFill="1" applyBorder="1" applyAlignment="1" applyProtection="1">
      <alignment horizontal="center"/>
    </xf>
    <xf numFmtId="165" fontId="2" fillId="10" borderId="1" xfId="0" applyNumberFormat="1" applyFont="1" applyFill="1" applyBorder="1" applyAlignment="1" applyProtection="1">
      <alignment horizontal="center"/>
      <protection locked="0"/>
    </xf>
    <xf numFmtId="165" fontId="2" fillId="10" borderId="1" xfId="0" applyNumberFormat="1" applyFont="1" applyFill="1" applyBorder="1" applyProtection="1">
      <protection locked="0"/>
    </xf>
    <xf numFmtId="166" fontId="2" fillId="10" borderId="1" xfId="0" applyNumberFormat="1" applyFont="1" applyFill="1" applyBorder="1" applyAlignment="1" applyProtection="1">
      <alignment horizontal="center"/>
      <protection locked="0"/>
    </xf>
    <xf numFmtId="167" fontId="2" fillId="10" borderId="1" xfId="0" applyNumberFormat="1" applyFont="1" applyFill="1" applyBorder="1" applyAlignment="1" applyProtection="1">
      <alignment horizontal="center"/>
      <protection locked="0"/>
    </xf>
    <xf numFmtId="0" fontId="3" fillId="10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168" fontId="7" fillId="10" borderId="1" xfId="0" applyNumberFormat="1" applyFont="1" applyFill="1" applyBorder="1" applyAlignment="1" applyProtection="1">
      <alignment horizontal="center"/>
      <protection hidden="1"/>
    </xf>
    <xf numFmtId="168" fontId="8" fillId="10" borderId="1" xfId="0" applyNumberFormat="1" applyFont="1" applyFill="1" applyBorder="1" applyAlignment="1" applyProtection="1">
      <alignment horizontal="center"/>
      <protection hidden="1"/>
    </xf>
    <xf numFmtId="1" fontId="7" fillId="10" borderId="1" xfId="0" applyNumberFormat="1" applyFont="1" applyFill="1" applyBorder="1" applyAlignment="1" applyProtection="1">
      <alignment horizontal="center"/>
      <protection hidden="1"/>
    </xf>
    <xf numFmtId="0" fontId="2" fillId="10" borderId="0" xfId="0" applyFont="1" applyFill="1"/>
    <xf numFmtId="1" fontId="2" fillId="10" borderId="1" xfId="0" applyNumberFormat="1" applyFont="1" applyFill="1" applyBorder="1" applyAlignment="1" applyProtection="1">
      <alignment horizontal="center"/>
      <protection hidden="1"/>
    </xf>
    <xf numFmtId="1" fontId="8" fillId="10" borderId="1" xfId="0" applyNumberFormat="1" applyFont="1" applyFill="1" applyBorder="1" applyAlignment="1" applyProtection="1">
      <alignment horizontal="center"/>
      <protection hidden="1"/>
    </xf>
    <xf numFmtId="1" fontId="2" fillId="3" borderId="1" xfId="0" applyNumberFormat="1" applyFont="1" applyFill="1" applyBorder="1" applyAlignment="1" applyProtection="1">
      <alignment horizontal="center"/>
      <protection hidden="1"/>
    </xf>
    <xf numFmtId="168" fontId="2" fillId="0" borderId="1" xfId="0" applyNumberFormat="1" applyFont="1" applyBorder="1" applyAlignment="1">
      <alignment horizontal="center"/>
    </xf>
    <xf numFmtId="168" fontId="2" fillId="10" borderId="1" xfId="0" applyNumberFormat="1" applyFont="1" applyFill="1" applyBorder="1" applyAlignment="1" applyProtection="1">
      <alignment horizontal="center"/>
      <protection hidden="1"/>
    </xf>
    <xf numFmtId="168" fontId="7" fillId="0" borderId="1" xfId="0" applyNumberFormat="1" applyFont="1" applyBorder="1" applyAlignment="1">
      <alignment horizontal="center"/>
    </xf>
    <xf numFmtId="168" fontId="3" fillId="0" borderId="7" xfId="0" applyNumberFormat="1" applyFont="1" applyBorder="1"/>
    <xf numFmtId="169" fontId="7" fillId="0" borderId="1" xfId="1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6" fillId="9" borderId="18" xfId="0" applyFont="1" applyFill="1" applyBorder="1" applyAlignment="1" applyProtection="1">
      <alignment horizontal="center"/>
      <protection hidden="1"/>
    </xf>
    <xf numFmtId="0" fontId="6" fillId="9" borderId="12" xfId="0" applyFont="1" applyFill="1" applyBorder="1" applyAlignment="1" applyProtection="1">
      <alignment horizontal="center"/>
      <protection hidden="1"/>
    </xf>
    <xf numFmtId="0" fontId="9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/>
    </xf>
    <xf numFmtId="165" fontId="3" fillId="0" borderId="0" xfId="0" applyNumberFormat="1" applyFont="1" applyBorder="1" applyAlignment="1" applyProtection="1">
      <alignment horizontal="center"/>
      <protection locked="0"/>
    </xf>
    <xf numFmtId="165" fontId="3" fillId="2" borderId="17" xfId="0" applyNumberFormat="1" applyFont="1" applyFill="1" applyBorder="1" applyAlignment="1" applyProtection="1">
      <alignment horizontal="center"/>
      <protection locked="0"/>
    </xf>
    <xf numFmtId="165" fontId="3" fillId="2" borderId="15" xfId="0" applyNumberFormat="1" applyFont="1" applyFill="1" applyBorder="1" applyAlignment="1" applyProtection="1">
      <alignment horizontal="center"/>
      <protection locked="0"/>
    </xf>
    <xf numFmtId="165" fontId="3" fillId="2" borderId="16" xfId="0" applyNumberFormat="1" applyFont="1" applyFill="1" applyBorder="1" applyAlignment="1" applyProtection="1">
      <alignment horizontal="center"/>
      <protection locked="0"/>
    </xf>
    <xf numFmtId="0" fontId="3" fillId="2" borderId="15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D72"/>
  <sheetViews>
    <sheetView workbookViewId="0">
      <selection sqref="A1:IV65536"/>
    </sheetView>
  </sheetViews>
  <sheetFormatPr baseColWidth="10" defaultColWidth="9.625" defaultRowHeight="12.75"/>
  <cols>
    <col min="1" max="1" width="6.625" style="1" customWidth="1"/>
    <col min="2" max="2" width="7.875" style="1" customWidth="1"/>
    <col min="3" max="3" width="5.375" style="1" customWidth="1"/>
    <col min="4" max="4" width="5.75" style="1" customWidth="1"/>
    <col min="5" max="5" width="6.75" style="1" customWidth="1"/>
    <col min="6" max="6" width="7.5" style="1" customWidth="1"/>
    <col min="7" max="7" width="7.625" style="1" customWidth="1"/>
    <col min="8" max="8" width="7.875" style="1" customWidth="1"/>
    <col min="9" max="9" width="7.625" style="1" customWidth="1"/>
    <col min="10" max="10" width="8.125" style="1" customWidth="1"/>
    <col min="11" max="11" width="7.75" style="1" customWidth="1"/>
    <col min="12" max="13" width="8.125" style="1" customWidth="1"/>
    <col min="14" max="14" width="7.75" style="1" customWidth="1"/>
    <col min="15" max="17" width="8.25" style="1" bestFit="1" customWidth="1"/>
    <col min="18" max="18" width="6.75" style="1" customWidth="1"/>
    <col min="19" max="21" width="8.25" style="1" bestFit="1" customWidth="1"/>
    <col min="22" max="22" width="6.875" style="1" customWidth="1"/>
    <col min="23" max="23" width="5.625" style="1" customWidth="1"/>
    <col min="24" max="24" width="6.375" style="1" customWidth="1"/>
    <col min="25" max="25" width="5.75" style="1" customWidth="1"/>
    <col min="26" max="26" width="9.125" style="1" customWidth="1"/>
    <col min="27" max="27" width="6" style="1" customWidth="1"/>
    <col min="28" max="38" width="6.625" style="1" customWidth="1"/>
    <col min="39" max="39" width="6.5" style="1" customWidth="1"/>
    <col min="40" max="40" width="5.25" style="1" customWidth="1"/>
    <col min="41" max="41" width="6.375" style="1" customWidth="1"/>
    <col min="42" max="42" width="10.125" style="1" customWidth="1"/>
    <col min="43" max="43" width="7.5" style="1" customWidth="1"/>
    <col min="44" max="44" width="6.125" style="1" customWidth="1"/>
    <col min="45" max="45" width="8.625" style="1" customWidth="1"/>
    <col min="46" max="46" width="5.75" style="1" customWidth="1"/>
    <col min="47" max="47" width="9.375" style="1" customWidth="1"/>
    <col min="48" max="48" width="6.125" style="1" customWidth="1"/>
    <col min="49" max="49" width="9.125" style="1" customWidth="1"/>
    <col min="50" max="50" width="5" style="1" customWidth="1"/>
    <col min="51" max="51" width="5.125" style="1" customWidth="1"/>
    <col min="52" max="52" width="3.5" style="1" customWidth="1"/>
    <col min="53" max="53" width="4.5" style="1" customWidth="1"/>
    <col min="54" max="55" width="9.625" style="1"/>
    <col min="56" max="56" width="5.875" style="1" customWidth="1"/>
    <col min="57" max="16384" width="9.625" style="1"/>
  </cols>
  <sheetData>
    <row r="1" spans="1:56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</row>
    <row r="2" spans="1:56">
      <c r="A2" s="143" t="s">
        <v>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</row>
    <row r="3" spans="1:56">
      <c r="A3" s="143" t="s">
        <v>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</row>
    <row r="4" spans="1:56">
      <c r="A4" s="144" t="s">
        <v>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A4" s="144"/>
    </row>
    <row r="5" spans="1:56">
      <c r="A5" s="22" t="s">
        <v>101</v>
      </c>
      <c r="B5" s="23">
        <v>2009</v>
      </c>
      <c r="C5" s="24"/>
      <c r="D5" s="145" t="s">
        <v>102</v>
      </c>
      <c r="E5" s="146"/>
      <c r="F5" s="146"/>
      <c r="G5" s="146"/>
      <c r="H5" s="146"/>
      <c r="I5" s="147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6" t="s">
        <v>78</v>
      </c>
      <c r="AA5" s="25">
        <v>2008</v>
      </c>
      <c r="AB5" s="25"/>
      <c r="AC5" s="148" t="s">
        <v>50</v>
      </c>
      <c r="AD5" s="148"/>
      <c r="AE5" s="148"/>
      <c r="AF5" s="148"/>
      <c r="AG5" s="148"/>
      <c r="AH5" s="148"/>
      <c r="AI5" s="148"/>
      <c r="AJ5" s="148"/>
      <c r="AK5" s="148"/>
      <c r="AL5" s="148"/>
      <c r="AM5" s="93"/>
      <c r="AN5" s="93"/>
      <c r="AO5" s="93"/>
      <c r="AP5" s="107"/>
      <c r="AQ5" s="94"/>
      <c r="AR5" s="115"/>
      <c r="AS5" s="107"/>
      <c r="AT5" s="106" t="s">
        <v>73</v>
      </c>
      <c r="AU5" s="106"/>
      <c r="AV5" s="106"/>
      <c r="AW5" s="106"/>
      <c r="AX5" s="95"/>
      <c r="AY5" s="96"/>
      <c r="AZ5" s="97"/>
      <c r="BA5" s="97"/>
      <c r="BB5" s="106" t="s">
        <v>38</v>
      </c>
      <c r="BC5" s="106"/>
      <c r="BD5" s="107"/>
    </row>
    <row r="6" spans="1:56">
      <c r="A6" s="25"/>
      <c r="B6" s="27" t="s">
        <v>4</v>
      </c>
      <c r="C6" s="27"/>
      <c r="D6" s="27"/>
      <c r="E6" s="27"/>
      <c r="F6" s="27"/>
      <c r="G6" s="27"/>
      <c r="H6" s="27" t="s">
        <v>5</v>
      </c>
      <c r="I6" s="27"/>
      <c r="J6" s="27"/>
      <c r="K6" s="28"/>
      <c r="L6" s="27" t="s">
        <v>6</v>
      </c>
      <c r="M6" s="27"/>
      <c r="N6" s="27"/>
      <c r="O6" s="27" t="s">
        <v>7</v>
      </c>
      <c r="P6" s="27"/>
      <c r="Q6" s="27"/>
      <c r="R6" s="27"/>
      <c r="S6" s="27" t="s">
        <v>8</v>
      </c>
      <c r="T6" s="27"/>
      <c r="U6" s="27"/>
      <c r="V6" s="27"/>
      <c r="W6" s="25"/>
      <c r="X6" s="25"/>
      <c r="Y6" s="25"/>
      <c r="Z6" s="25"/>
      <c r="AA6" s="25"/>
      <c r="AB6" s="25"/>
      <c r="AC6" s="138" t="s">
        <v>59</v>
      </c>
      <c r="AD6" s="138"/>
      <c r="AE6" s="138"/>
      <c r="AF6" s="138"/>
      <c r="AG6" s="139"/>
      <c r="AH6" s="138"/>
      <c r="AI6" s="138"/>
      <c r="AJ6" s="138"/>
      <c r="AK6" s="138"/>
      <c r="AL6" s="90"/>
      <c r="AM6" s="105" t="s">
        <v>63</v>
      </c>
      <c r="AN6" s="106"/>
      <c r="AO6" s="106"/>
      <c r="AP6" s="107"/>
      <c r="AQ6" s="98" t="s">
        <v>68</v>
      </c>
      <c r="AR6" s="114" t="s">
        <v>69</v>
      </c>
      <c r="AS6" s="107"/>
      <c r="AT6" s="106"/>
      <c r="AU6" s="106"/>
      <c r="AV6" s="107"/>
      <c r="AW6" s="99" t="s">
        <v>74</v>
      </c>
      <c r="AX6" s="100"/>
      <c r="AY6" s="101"/>
      <c r="AZ6" s="101"/>
      <c r="BA6" s="102"/>
      <c r="BB6" s="108"/>
      <c r="BC6" s="109"/>
      <c r="BD6" s="110"/>
    </row>
    <row r="7" spans="1:56">
      <c r="A7" s="29" t="s">
        <v>34</v>
      </c>
      <c r="B7" s="29" t="s">
        <v>9</v>
      </c>
      <c r="C7" s="29" t="s">
        <v>10</v>
      </c>
      <c r="D7" s="29" t="s">
        <v>11</v>
      </c>
      <c r="E7" s="29" t="s">
        <v>12</v>
      </c>
      <c r="F7" s="30" t="s">
        <v>13</v>
      </c>
      <c r="G7" s="29" t="s">
        <v>33</v>
      </c>
      <c r="H7" s="29" t="s">
        <v>14</v>
      </c>
      <c r="I7" s="29" t="s">
        <v>15</v>
      </c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29" t="s">
        <v>21</v>
      </c>
      <c r="P7" s="29" t="s">
        <v>22</v>
      </c>
      <c r="Q7" s="29" t="s">
        <v>23</v>
      </c>
      <c r="R7" s="29" t="s">
        <v>12</v>
      </c>
      <c r="S7" s="29" t="s">
        <v>24</v>
      </c>
      <c r="T7" s="29" t="s">
        <v>22</v>
      </c>
      <c r="U7" s="29" t="s">
        <v>23</v>
      </c>
      <c r="V7" s="29" t="s">
        <v>12</v>
      </c>
      <c r="W7" s="29" t="s">
        <v>25</v>
      </c>
      <c r="X7" s="29" t="s">
        <v>26</v>
      </c>
      <c r="Y7" s="29" t="s">
        <v>27</v>
      </c>
      <c r="Z7" s="29" t="s">
        <v>28</v>
      </c>
      <c r="AA7" s="29" t="s">
        <v>29</v>
      </c>
      <c r="AB7" s="29" t="s">
        <v>30</v>
      </c>
      <c r="AC7" s="32" t="s">
        <v>51</v>
      </c>
      <c r="AD7" s="32" t="s">
        <v>37</v>
      </c>
      <c r="AE7" s="78" t="s">
        <v>52</v>
      </c>
      <c r="AF7" s="32" t="s">
        <v>53</v>
      </c>
      <c r="AG7" s="83" t="s">
        <v>54</v>
      </c>
      <c r="AH7" s="84" t="s">
        <v>58</v>
      </c>
      <c r="AI7" s="80" t="s">
        <v>77</v>
      </c>
      <c r="AJ7" s="81" t="s">
        <v>60</v>
      </c>
      <c r="AK7" s="81" t="s">
        <v>61</v>
      </c>
      <c r="AL7" s="81" t="s">
        <v>62</v>
      </c>
      <c r="AM7" s="111" t="s">
        <v>64</v>
      </c>
      <c r="AN7" s="111" t="s">
        <v>65</v>
      </c>
      <c r="AO7" s="111" t="s">
        <v>66</v>
      </c>
      <c r="AP7" s="111" t="s">
        <v>67</v>
      </c>
      <c r="AQ7" s="111" t="s">
        <v>70</v>
      </c>
      <c r="AR7" s="111" t="s">
        <v>71</v>
      </c>
      <c r="AS7" s="111" t="s">
        <v>72</v>
      </c>
      <c r="AT7" s="103" t="s">
        <v>55</v>
      </c>
      <c r="AU7" s="103" t="s">
        <v>56</v>
      </c>
      <c r="AV7" s="104" t="s">
        <v>57</v>
      </c>
      <c r="AW7" s="112" t="s">
        <v>76</v>
      </c>
      <c r="AX7" s="113" t="s">
        <v>75</v>
      </c>
      <c r="AY7" s="140" t="s">
        <v>41</v>
      </c>
      <c r="AZ7" s="141"/>
      <c r="BA7" s="140" t="s">
        <v>40</v>
      </c>
      <c r="BB7" s="141"/>
      <c r="BC7" s="140" t="s">
        <v>39</v>
      </c>
      <c r="BD7" s="141"/>
    </row>
    <row r="8" spans="1:56">
      <c r="A8" s="33"/>
      <c r="B8" s="34"/>
      <c r="C8" s="34"/>
      <c r="D8" s="35"/>
      <c r="E8" s="34"/>
      <c r="F8" s="36"/>
      <c r="G8" s="35"/>
      <c r="H8" s="34"/>
      <c r="I8" s="35"/>
      <c r="J8" s="35"/>
      <c r="K8" s="35"/>
      <c r="L8" s="35"/>
      <c r="M8" s="35"/>
      <c r="N8" s="34"/>
      <c r="O8" s="34"/>
      <c r="P8" s="34"/>
      <c r="Q8" s="35"/>
      <c r="R8" s="35"/>
      <c r="S8" s="35"/>
      <c r="T8" s="35"/>
      <c r="U8" s="35"/>
      <c r="V8" s="34"/>
      <c r="W8" s="35"/>
      <c r="X8" s="34"/>
      <c r="Y8" s="34"/>
      <c r="Z8" s="34"/>
      <c r="AA8" s="34"/>
      <c r="AB8" s="37"/>
      <c r="AC8" s="37"/>
      <c r="AD8" s="37"/>
      <c r="AE8" s="37"/>
      <c r="AF8" s="37"/>
      <c r="AG8" s="37"/>
      <c r="AH8" s="37"/>
      <c r="AI8" s="80"/>
      <c r="AJ8" s="37"/>
      <c r="AK8" s="37"/>
      <c r="AL8" s="37"/>
      <c r="AM8" s="38"/>
      <c r="AN8" s="37"/>
      <c r="AO8" s="37"/>
      <c r="AP8" s="37"/>
      <c r="AQ8" s="37"/>
      <c r="AR8" s="82"/>
      <c r="AS8" s="80"/>
      <c r="AT8" s="80"/>
      <c r="AU8" s="80"/>
      <c r="AV8" s="80"/>
      <c r="AW8" s="37"/>
      <c r="AX8" s="38"/>
      <c r="AY8" s="39" t="s">
        <v>43</v>
      </c>
      <c r="AZ8" s="39" t="s">
        <v>42</v>
      </c>
      <c r="BA8" s="40" t="s">
        <v>43</v>
      </c>
      <c r="BB8" s="39" t="s">
        <v>42</v>
      </c>
      <c r="BC8" s="41" t="s">
        <v>42</v>
      </c>
      <c r="BD8" s="41"/>
    </row>
    <row r="9" spans="1:56">
      <c r="A9" s="50">
        <v>1</v>
      </c>
      <c r="B9" s="51">
        <v>25.8</v>
      </c>
      <c r="C9" s="51">
        <v>33.6</v>
      </c>
      <c r="D9" s="51">
        <v>17</v>
      </c>
      <c r="E9" s="52">
        <v>16.600000000000001</v>
      </c>
      <c r="F9" s="51">
        <v>12.5</v>
      </c>
      <c r="G9" s="51">
        <v>12.4</v>
      </c>
      <c r="H9" s="51">
        <v>6.1</v>
      </c>
      <c r="I9" s="51">
        <v>7.9</v>
      </c>
      <c r="J9" s="51">
        <v>3.7</v>
      </c>
      <c r="K9" s="51">
        <v>-0.3</v>
      </c>
      <c r="L9" s="53">
        <v>19</v>
      </c>
      <c r="M9" s="53">
        <v>33</v>
      </c>
      <c r="N9" s="53">
        <v>7</v>
      </c>
      <c r="O9" s="51">
        <v>859.8</v>
      </c>
      <c r="P9" s="51">
        <v>862.3</v>
      </c>
      <c r="Q9" s="51">
        <v>857.1</v>
      </c>
      <c r="R9" s="52">
        <v>5.2</v>
      </c>
      <c r="S9" s="51">
        <v>1003.1</v>
      </c>
      <c r="T9" s="51">
        <v>1008.1</v>
      </c>
      <c r="U9" s="51">
        <v>997.5</v>
      </c>
      <c r="V9" s="52">
        <v>10.5</v>
      </c>
      <c r="W9" s="53">
        <v>1</v>
      </c>
      <c r="X9" s="53">
        <v>10</v>
      </c>
      <c r="Y9" s="53">
        <v>2</v>
      </c>
      <c r="Z9" s="51">
        <v>12.2</v>
      </c>
      <c r="AA9" s="51">
        <v>0</v>
      </c>
      <c r="AB9" s="54">
        <v>9.4</v>
      </c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46">
        <v>248</v>
      </c>
      <c r="AZ9" s="43">
        <v>1.1000000000000001</v>
      </c>
      <c r="BA9" s="45">
        <v>248</v>
      </c>
      <c r="BB9" s="44">
        <v>7.8</v>
      </c>
      <c r="BC9" s="42">
        <v>1.2</v>
      </c>
      <c r="BD9" s="91"/>
    </row>
    <row r="10" spans="1:56">
      <c r="A10" s="50">
        <f t="shared" ref="A10:A15" si="0">A9+1</f>
        <v>2</v>
      </c>
      <c r="B10" s="51">
        <v>26.5</v>
      </c>
      <c r="C10" s="51">
        <v>33.700000000000003</v>
      </c>
      <c r="D10" s="51">
        <v>17</v>
      </c>
      <c r="E10" s="52">
        <v>16.7</v>
      </c>
      <c r="F10" s="51">
        <v>15</v>
      </c>
      <c r="G10" s="51">
        <v>12.3</v>
      </c>
      <c r="H10" s="51">
        <v>5.9</v>
      </c>
      <c r="I10" s="51">
        <v>7.1</v>
      </c>
      <c r="J10" s="51">
        <v>4.7</v>
      </c>
      <c r="K10" s="51">
        <v>-0.5</v>
      </c>
      <c r="L10" s="53">
        <v>18</v>
      </c>
      <c r="M10" s="53">
        <v>33</v>
      </c>
      <c r="N10" s="53">
        <v>10</v>
      </c>
      <c r="O10" s="51">
        <v>860.5</v>
      </c>
      <c r="P10" s="51">
        <v>862.7</v>
      </c>
      <c r="Q10" s="51">
        <v>858</v>
      </c>
      <c r="R10" s="52">
        <v>4.7</v>
      </c>
      <c r="S10" s="51">
        <v>1004</v>
      </c>
      <c r="T10" s="51">
        <v>1008.7</v>
      </c>
      <c r="U10" s="51">
        <v>999.4</v>
      </c>
      <c r="V10" s="52">
        <v>9.3000000000000007</v>
      </c>
      <c r="W10" s="53">
        <v>3</v>
      </c>
      <c r="X10" s="53">
        <v>10</v>
      </c>
      <c r="Y10" s="53">
        <v>2</v>
      </c>
      <c r="Z10" s="58">
        <v>9.3000000000000007</v>
      </c>
      <c r="AA10" s="51">
        <v>0</v>
      </c>
      <c r="AB10" s="54">
        <v>11.97</v>
      </c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46">
        <v>68</v>
      </c>
      <c r="AZ10" s="43">
        <v>2.8</v>
      </c>
      <c r="BA10" s="45">
        <v>90</v>
      </c>
      <c r="BB10" s="44">
        <v>12.3</v>
      </c>
      <c r="BC10" s="42">
        <v>2.8</v>
      </c>
      <c r="BD10" s="91"/>
    </row>
    <row r="11" spans="1:56">
      <c r="A11" s="50">
        <f t="shared" si="0"/>
        <v>3</v>
      </c>
      <c r="B11" s="51">
        <v>25.8</v>
      </c>
      <c r="C11" s="51">
        <v>32.9</v>
      </c>
      <c r="D11" s="51">
        <v>17.8</v>
      </c>
      <c r="E11" s="52">
        <v>15.1</v>
      </c>
      <c r="F11" s="51">
        <v>14.8</v>
      </c>
      <c r="G11" s="51">
        <v>13.7</v>
      </c>
      <c r="H11" s="51">
        <v>8</v>
      </c>
      <c r="I11" s="51">
        <v>10.9</v>
      </c>
      <c r="J11" s="51">
        <v>6</v>
      </c>
      <c r="K11" s="51">
        <v>3.6</v>
      </c>
      <c r="L11" s="53">
        <v>23</v>
      </c>
      <c r="M11" s="53">
        <v>40</v>
      </c>
      <c r="N11" s="53">
        <v>13</v>
      </c>
      <c r="O11" s="51">
        <v>862.9</v>
      </c>
      <c r="P11" s="51">
        <v>864.8</v>
      </c>
      <c r="Q11" s="51">
        <v>861.4</v>
      </c>
      <c r="R11" s="52">
        <v>3.4</v>
      </c>
      <c r="S11" s="51">
        <v>1007.5</v>
      </c>
      <c r="T11" s="51">
        <v>1010.9</v>
      </c>
      <c r="U11" s="51">
        <v>1003.1</v>
      </c>
      <c r="V11" s="52">
        <v>7.8</v>
      </c>
      <c r="W11" s="53">
        <v>3</v>
      </c>
      <c r="X11" s="53">
        <v>10</v>
      </c>
      <c r="Y11" s="53">
        <v>2</v>
      </c>
      <c r="Z11" s="58">
        <v>10.83</v>
      </c>
      <c r="AA11" s="51">
        <v>0</v>
      </c>
      <c r="AB11" s="54">
        <v>10.220000000000001</v>
      </c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46">
        <v>68</v>
      </c>
      <c r="AZ11" s="43">
        <v>1.9</v>
      </c>
      <c r="BA11" s="45">
        <v>68</v>
      </c>
      <c r="BB11" s="44">
        <v>7.6</v>
      </c>
      <c r="BC11" s="42">
        <v>1.8</v>
      </c>
      <c r="BD11" s="91"/>
    </row>
    <row r="12" spans="1:56">
      <c r="A12" s="50">
        <f t="shared" si="0"/>
        <v>4</v>
      </c>
      <c r="B12" s="51">
        <v>27.1</v>
      </c>
      <c r="C12" s="51">
        <v>34.299999999999997</v>
      </c>
      <c r="D12" s="51">
        <v>18.100000000000001</v>
      </c>
      <c r="E12" s="52">
        <f>C12-D12</f>
        <v>16.199999999999996</v>
      </c>
      <c r="F12" s="51">
        <v>15.4</v>
      </c>
      <c r="G12" s="51">
        <v>14.7</v>
      </c>
      <c r="H12" s="51">
        <v>9.4</v>
      </c>
      <c r="I12" s="51">
        <v>11.4</v>
      </c>
      <c r="J12" s="51">
        <v>7.9</v>
      </c>
      <c r="K12" s="51">
        <v>6.1</v>
      </c>
      <c r="L12" s="53">
        <v>28</v>
      </c>
      <c r="M12" s="53">
        <v>49</v>
      </c>
      <c r="N12" s="53">
        <v>16</v>
      </c>
      <c r="O12" s="51">
        <v>863.9</v>
      </c>
      <c r="P12" s="51">
        <v>866.1</v>
      </c>
      <c r="Q12" s="51">
        <v>861.4</v>
      </c>
      <c r="R12" s="52">
        <f t="shared" ref="R12:R38" si="1">P12-Q12</f>
        <v>4.7000000000000455</v>
      </c>
      <c r="S12" s="51">
        <v>1007.3</v>
      </c>
      <c r="T12" s="51">
        <v>1011.7</v>
      </c>
      <c r="U12" s="51">
        <v>1002.9</v>
      </c>
      <c r="V12" s="52">
        <f t="shared" ref="V12:V38" si="2">T12-U12</f>
        <v>8.8000000000000682</v>
      </c>
      <c r="W12" s="53">
        <v>4</v>
      </c>
      <c r="X12" s="53">
        <v>10</v>
      </c>
      <c r="Y12" s="53">
        <v>2</v>
      </c>
      <c r="Z12" s="58">
        <v>9.8000000000000007</v>
      </c>
      <c r="AA12" s="51">
        <v>0</v>
      </c>
      <c r="AB12" s="54">
        <v>8</v>
      </c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17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46">
        <v>180</v>
      </c>
      <c r="AZ12" s="43">
        <v>1.8</v>
      </c>
      <c r="BA12" s="45">
        <v>270</v>
      </c>
      <c r="BB12" s="89">
        <v>7.8</v>
      </c>
      <c r="BC12" s="42">
        <v>1.6</v>
      </c>
      <c r="BD12" s="91"/>
    </row>
    <row r="13" spans="1:56">
      <c r="A13" s="50">
        <f t="shared" si="0"/>
        <v>5</v>
      </c>
      <c r="B13" s="51">
        <v>27.8</v>
      </c>
      <c r="C13" s="51">
        <v>34.700000000000003</v>
      </c>
      <c r="D13" s="51">
        <v>20.399999999999999</v>
      </c>
      <c r="E13" s="52">
        <f t="shared" ref="E13:E31" si="3">C13-D13</f>
        <v>14.300000000000004</v>
      </c>
      <c r="F13" s="51">
        <v>17.7</v>
      </c>
      <c r="G13" s="51">
        <v>15.5</v>
      </c>
      <c r="H13" s="51">
        <v>10.3</v>
      </c>
      <c r="I13" s="51">
        <v>11.9</v>
      </c>
      <c r="J13" s="51">
        <v>8.5</v>
      </c>
      <c r="K13" s="51">
        <v>7.3</v>
      </c>
      <c r="L13" s="53">
        <v>28</v>
      </c>
      <c r="M13" s="53">
        <v>41</v>
      </c>
      <c r="N13" s="53">
        <v>16</v>
      </c>
      <c r="O13" s="51">
        <v>862.3</v>
      </c>
      <c r="P13" s="51">
        <v>864.1</v>
      </c>
      <c r="Q13" s="51">
        <v>859.9</v>
      </c>
      <c r="R13" s="52">
        <f t="shared" si="1"/>
        <v>4.2000000000000455</v>
      </c>
      <c r="S13" s="51">
        <v>1004.6</v>
      </c>
      <c r="T13" s="51">
        <v>1008.5</v>
      </c>
      <c r="U13" s="51">
        <v>1001.4</v>
      </c>
      <c r="V13" s="52">
        <f t="shared" si="2"/>
        <v>7.1000000000000227</v>
      </c>
      <c r="W13" s="53">
        <v>6</v>
      </c>
      <c r="X13" s="53">
        <v>10</v>
      </c>
      <c r="Y13" s="53">
        <v>2</v>
      </c>
      <c r="Z13" s="51">
        <v>7.5</v>
      </c>
      <c r="AA13" s="51">
        <v>0</v>
      </c>
      <c r="AB13" s="54">
        <v>10.94</v>
      </c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46">
        <v>180</v>
      </c>
      <c r="AZ13" s="43">
        <v>2.5</v>
      </c>
      <c r="BA13" s="45">
        <v>203</v>
      </c>
      <c r="BB13" s="44">
        <v>11.8</v>
      </c>
      <c r="BC13" s="42">
        <v>2.6</v>
      </c>
      <c r="BD13" s="91"/>
    </row>
    <row r="14" spans="1:56">
      <c r="A14" s="50">
        <f t="shared" si="0"/>
        <v>6</v>
      </c>
      <c r="B14" s="51">
        <v>29</v>
      </c>
      <c r="C14" s="51">
        <v>35.200000000000003</v>
      </c>
      <c r="D14" s="51">
        <v>21.2</v>
      </c>
      <c r="E14" s="52">
        <f t="shared" si="3"/>
        <v>14.000000000000004</v>
      </c>
      <c r="F14" s="51">
        <v>17.5</v>
      </c>
      <c r="G14" s="51">
        <v>15.3</v>
      </c>
      <c r="H14" s="51">
        <v>9.6999999999999993</v>
      </c>
      <c r="I14" s="51">
        <v>10.4</v>
      </c>
      <c r="J14" s="51">
        <v>8.1</v>
      </c>
      <c r="K14" s="51">
        <v>6.4</v>
      </c>
      <c r="L14" s="53">
        <v>25</v>
      </c>
      <c r="M14" s="53">
        <v>37</v>
      </c>
      <c r="N14" s="53">
        <v>15</v>
      </c>
      <c r="O14" s="51">
        <v>860.6</v>
      </c>
      <c r="P14" s="51">
        <v>862.5</v>
      </c>
      <c r="Q14" s="51">
        <v>857.9</v>
      </c>
      <c r="R14" s="52">
        <f t="shared" si="1"/>
        <v>4.6000000000000227</v>
      </c>
      <c r="S14" s="51">
        <v>1003.3</v>
      </c>
      <c r="T14" s="51">
        <v>1006</v>
      </c>
      <c r="U14" s="51">
        <v>997.9</v>
      </c>
      <c r="V14" s="52">
        <f t="shared" si="2"/>
        <v>8.1000000000000227</v>
      </c>
      <c r="W14" s="53">
        <v>6</v>
      </c>
      <c r="X14" s="53">
        <v>10</v>
      </c>
      <c r="Y14" s="53">
        <v>2</v>
      </c>
      <c r="Z14" s="58">
        <v>6.7</v>
      </c>
      <c r="AA14" s="51">
        <v>0</v>
      </c>
      <c r="AB14" s="54">
        <v>10</v>
      </c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46">
        <v>293</v>
      </c>
      <c r="AZ14" s="43">
        <v>3</v>
      </c>
      <c r="BA14" s="45">
        <v>293</v>
      </c>
      <c r="BB14" s="44">
        <v>14</v>
      </c>
      <c r="BC14" s="42">
        <v>3.2</v>
      </c>
      <c r="BD14" s="92"/>
    </row>
    <row r="15" spans="1:56">
      <c r="A15" s="50">
        <f t="shared" si="0"/>
        <v>7</v>
      </c>
      <c r="B15" s="51">
        <v>28.1</v>
      </c>
      <c r="C15" s="51">
        <v>34.1</v>
      </c>
      <c r="D15" s="51">
        <v>22.2</v>
      </c>
      <c r="E15" s="52">
        <v>11.9</v>
      </c>
      <c r="F15" s="51">
        <v>19.8</v>
      </c>
      <c r="G15" s="51">
        <v>14.6</v>
      </c>
      <c r="H15" s="51">
        <v>8.4</v>
      </c>
      <c r="I15" s="51">
        <v>10.9</v>
      </c>
      <c r="J15" s="51">
        <v>5.3</v>
      </c>
      <c r="K15" s="51">
        <v>4.2</v>
      </c>
      <c r="L15" s="53">
        <v>23</v>
      </c>
      <c r="M15" s="53">
        <v>38</v>
      </c>
      <c r="N15" s="53">
        <v>11</v>
      </c>
      <c r="O15" s="51">
        <v>859.3</v>
      </c>
      <c r="P15" s="51">
        <v>861.2</v>
      </c>
      <c r="Q15" s="51">
        <v>857</v>
      </c>
      <c r="R15" s="52">
        <f t="shared" si="1"/>
        <v>4.2000000000000455</v>
      </c>
      <c r="S15" s="51">
        <v>1003.5</v>
      </c>
      <c r="T15" s="51">
        <v>1005.2</v>
      </c>
      <c r="U15" s="51">
        <v>998.1</v>
      </c>
      <c r="V15" s="52">
        <f t="shared" si="2"/>
        <v>7.1000000000000227</v>
      </c>
      <c r="W15" s="53">
        <v>6</v>
      </c>
      <c r="X15" s="53">
        <v>10</v>
      </c>
      <c r="Y15" s="53">
        <v>2</v>
      </c>
      <c r="Z15" s="51">
        <v>4.5</v>
      </c>
      <c r="AA15" s="51">
        <v>0</v>
      </c>
      <c r="AB15" s="54">
        <v>9.6</v>
      </c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43" t="s">
        <v>81</v>
      </c>
      <c r="AZ15" s="1">
        <v>1.7</v>
      </c>
      <c r="BA15" s="45">
        <v>68</v>
      </c>
      <c r="BB15" s="44">
        <v>7.6</v>
      </c>
      <c r="BC15" s="42">
        <v>1.8</v>
      </c>
      <c r="BD15" s="46"/>
    </row>
    <row r="16" spans="1:56">
      <c r="A16" s="50">
        <v>8</v>
      </c>
      <c r="B16" s="51">
        <v>28</v>
      </c>
      <c r="C16" s="51">
        <v>36.200000000000003</v>
      </c>
      <c r="D16" s="51">
        <v>18.600000000000001</v>
      </c>
      <c r="E16" s="52">
        <f t="shared" si="3"/>
        <v>17.600000000000001</v>
      </c>
      <c r="F16" s="51">
        <v>16.399999999999999</v>
      </c>
      <c r="G16" s="51">
        <v>14</v>
      </c>
      <c r="H16" s="51">
        <v>7.1</v>
      </c>
      <c r="I16" s="51">
        <v>8.1</v>
      </c>
      <c r="J16" s="51">
        <v>5.9</v>
      </c>
      <c r="K16" s="51">
        <v>2</v>
      </c>
      <c r="L16" s="53">
        <v>17</v>
      </c>
      <c r="M16" s="53">
        <v>34</v>
      </c>
      <c r="N16" s="53">
        <v>11</v>
      </c>
      <c r="O16" s="51">
        <v>859.7</v>
      </c>
      <c r="P16" s="51">
        <v>861.8</v>
      </c>
      <c r="Q16" s="51">
        <v>857.5</v>
      </c>
      <c r="R16" s="52">
        <f t="shared" si="1"/>
        <v>4.2999999999999545</v>
      </c>
      <c r="S16" s="51">
        <v>1002.9</v>
      </c>
      <c r="T16" s="51">
        <v>1006.6</v>
      </c>
      <c r="U16" s="51">
        <v>997.5</v>
      </c>
      <c r="V16" s="52">
        <f t="shared" si="2"/>
        <v>9.1000000000000227</v>
      </c>
      <c r="W16" s="53">
        <v>5</v>
      </c>
      <c r="X16" s="53">
        <v>10</v>
      </c>
      <c r="Y16" s="53">
        <v>2</v>
      </c>
      <c r="Z16" s="51">
        <v>9.3000000000000007</v>
      </c>
      <c r="AA16" s="51">
        <v>0</v>
      </c>
      <c r="AB16" s="54">
        <v>9.32</v>
      </c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17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43">
        <v>68</v>
      </c>
      <c r="AZ16" s="1">
        <v>1.9</v>
      </c>
      <c r="BA16" s="45">
        <v>293</v>
      </c>
      <c r="BB16" s="44">
        <v>5.6</v>
      </c>
      <c r="BC16" s="42">
        <v>3</v>
      </c>
      <c r="BD16" s="46"/>
    </row>
    <row r="17" spans="1:56">
      <c r="A17" s="50">
        <v>9</v>
      </c>
      <c r="B17" s="51">
        <v>26.4</v>
      </c>
      <c r="C17" s="51">
        <v>33</v>
      </c>
      <c r="D17" s="51">
        <v>18.399999999999999</v>
      </c>
      <c r="E17" s="52">
        <f t="shared" si="3"/>
        <v>14.600000000000001</v>
      </c>
      <c r="F17" s="51">
        <v>15</v>
      </c>
      <c r="G17" s="51">
        <v>14.2</v>
      </c>
      <c r="H17" s="51">
        <v>9.1</v>
      </c>
      <c r="I17" s="51">
        <v>12.4</v>
      </c>
      <c r="J17" s="51">
        <v>6.7</v>
      </c>
      <c r="K17" s="51">
        <v>5.6</v>
      </c>
      <c r="L17" s="53">
        <v>25</v>
      </c>
      <c r="M17" s="53">
        <v>36</v>
      </c>
      <c r="N17" s="53">
        <v>17</v>
      </c>
      <c r="O17" s="51">
        <v>860.6</v>
      </c>
      <c r="P17" s="51">
        <v>863</v>
      </c>
      <c r="Q17" s="51">
        <v>858.4</v>
      </c>
      <c r="R17" s="52">
        <f t="shared" si="1"/>
        <v>4.6000000000000227</v>
      </c>
      <c r="S17" s="51">
        <v>1003.2</v>
      </c>
      <c r="T17" s="51">
        <v>1008.7</v>
      </c>
      <c r="U17" s="51">
        <v>999.5</v>
      </c>
      <c r="V17" s="52">
        <f t="shared" si="2"/>
        <v>9.2000000000000455</v>
      </c>
      <c r="W17" s="53">
        <v>7</v>
      </c>
      <c r="X17" s="53">
        <v>10</v>
      </c>
      <c r="Y17" s="53">
        <v>2</v>
      </c>
      <c r="Z17" s="51">
        <v>3.2</v>
      </c>
      <c r="AA17" s="51" t="s">
        <v>103</v>
      </c>
      <c r="AB17" s="54">
        <v>8.4600000000000009</v>
      </c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9">
        <v>68</v>
      </c>
      <c r="AZ17" s="43">
        <v>1.7</v>
      </c>
      <c r="BA17" s="45">
        <v>113</v>
      </c>
      <c r="BB17" s="77">
        <v>11.2</v>
      </c>
      <c r="BC17" s="43">
        <v>1.7</v>
      </c>
      <c r="BD17" s="46"/>
    </row>
    <row r="18" spans="1:56" s="128" customFormat="1">
      <c r="A18" s="118">
        <f>A17+1</f>
        <v>10</v>
      </c>
      <c r="B18" s="119">
        <v>28.2</v>
      </c>
      <c r="C18" s="119">
        <v>34.799999999999997</v>
      </c>
      <c r="D18" s="119">
        <v>20.399999999999999</v>
      </c>
      <c r="E18" s="120">
        <f t="shared" si="3"/>
        <v>14.399999999999999</v>
      </c>
      <c r="F18" s="119">
        <v>16.5</v>
      </c>
      <c r="G18" s="119">
        <v>14.7</v>
      </c>
      <c r="H18" s="119">
        <v>8.6999999999999993</v>
      </c>
      <c r="I18" s="119">
        <v>10.7</v>
      </c>
      <c r="J18" s="119">
        <v>7.2</v>
      </c>
      <c r="K18" s="119">
        <v>4.9000000000000004</v>
      </c>
      <c r="L18" s="121">
        <v>23</v>
      </c>
      <c r="M18" s="121">
        <v>43</v>
      </c>
      <c r="N18" s="121">
        <v>12</v>
      </c>
      <c r="O18" s="119">
        <v>860.4</v>
      </c>
      <c r="P18" s="119">
        <v>862</v>
      </c>
      <c r="Q18" s="119">
        <v>858.4</v>
      </c>
      <c r="R18" s="120">
        <f t="shared" si="1"/>
        <v>3.6000000000000227</v>
      </c>
      <c r="S18" s="119">
        <v>1002.5</v>
      </c>
      <c r="T18" s="119">
        <v>1006.2</v>
      </c>
      <c r="U18" s="119">
        <v>998.8</v>
      </c>
      <c r="V18" s="120">
        <f t="shared" si="2"/>
        <v>7.4000000000000909</v>
      </c>
      <c r="W18" s="121">
        <v>4</v>
      </c>
      <c r="X18" s="121">
        <v>10</v>
      </c>
      <c r="Y18" s="121">
        <v>2</v>
      </c>
      <c r="Z18" s="119">
        <v>12.2</v>
      </c>
      <c r="AA18" s="119">
        <v>0</v>
      </c>
      <c r="AB18" s="122">
        <v>11.72</v>
      </c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3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3"/>
      <c r="AY18" s="133">
        <v>270</v>
      </c>
      <c r="AZ18" s="125">
        <v>3.5</v>
      </c>
      <c r="BA18" s="126">
        <v>270</v>
      </c>
      <c r="BB18" s="126">
        <v>11.2</v>
      </c>
      <c r="BC18" s="125">
        <v>3.5</v>
      </c>
      <c r="BD18" s="127"/>
    </row>
    <row r="19" spans="1:56">
      <c r="A19" s="50">
        <f>A18+1</f>
        <v>11</v>
      </c>
      <c r="B19" s="51">
        <v>29.5</v>
      </c>
      <c r="C19" s="51">
        <v>36</v>
      </c>
      <c r="D19" s="51">
        <v>20.8</v>
      </c>
      <c r="E19" s="52">
        <f t="shared" si="3"/>
        <v>15.2</v>
      </c>
      <c r="F19" s="51">
        <v>16.8</v>
      </c>
      <c r="G19" s="51">
        <v>14.8</v>
      </c>
      <c r="H19" s="51">
        <v>8.6</v>
      </c>
      <c r="I19" s="51">
        <v>9.4</v>
      </c>
      <c r="J19" s="51">
        <v>6.9</v>
      </c>
      <c r="K19" s="51">
        <v>4.7</v>
      </c>
      <c r="L19" s="53">
        <v>47</v>
      </c>
      <c r="M19" s="53">
        <v>62</v>
      </c>
      <c r="N19" s="53">
        <v>13</v>
      </c>
      <c r="O19" s="51">
        <v>860.9</v>
      </c>
      <c r="P19" s="51">
        <v>862.9</v>
      </c>
      <c r="Q19" s="51">
        <v>858.3</v>
      </c>
      <c r="R19" s="52">
        <f t="shared" si="1"/>
        <v>4.6000000000000227</v>
      </c>
      <c r="S19" s="51">
        <v>1002.5</v>
      </c>
      <c r="T19" s="51">
        <v>1007.1</v>
      </c>
      <c r="U19" s="51">
        <v>997.8</v>
      </c>
      <c r="V19" s="52">
        <f t="shared" si="2"/>
        <v>9.3000000000000682</v>
      </c>
      <c r="W19" s="53">
        <v>3</v>
      </c>
      <c r="X19" s="53">
        <v>10</v>
      </c>
      <c r="Y19" s="53">
        <v>2</v>
      </c>
      <c r="Z19" s="51">
        <v>12</v>
      </c>
      <c r="AA19" s="51">
        <v>0</v>
      </c>
      <c r="AB19" s="54">
        <v>10.78</v>
      </c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42">
        <v>293</v>
      </c>
      <c r="AZ19" s="43">
        <v>3.6</v>
      </c>
      <c r="BA19" s="44">
        <v>29</v>
      </c>
      <c r="BB19" s="44">
        <v>10.9</v>
      </c>
      <c r="BC19" s="43">
        <v>3.4</v>
      </c>
      <c r="BD19" s="46"/>
    </row>
    <row r="20" spans="1:56">
      <c r="A20" s="55">
        <v>12</v>
      </c>
      <c r="B20" s="51">
        <v>29.6</v>
      </c>
      <c r="C20" s="51">
        <v>37.4</v>
      </c>
      <c r="D20" s="51">
        <v>23</v>
      </c>
      <c r="E20" s="52">
        <f t="shared" si="3"/>
        <v>14.399999999999999</v>
      </c>
      <c r="F20" s="51">
        <v>19.600000000000001</v>
      </c>
      <c r="G20" s="51">
        <v>15.3</v>
      </c>
      <c r="H20" s="51">
        <v>8.5</v>
      </c>
      <c r="I20" s="51">
        <v>9.6</v>
      </c>
      <c r="J20" s="51">
        <v>6.8</v>
      </c>
      <c r="K20" s="51">
        <v>4.5999999999999996</v>
      </c>
      <c r="L20" s="53">
        <v>20</v>
      </c>
      <c r="M20" s="53">
        <v>32</v>
      </c>
      <c r="N20" s="53">
        <v>11</v>
      </c>
      <c r="O20" s="51">
        <v>860.9</v>
      </c>
      <c r="P20" s="51">
        <v>863.1</v>
      </c>
      <c r="Q20" s="51">
        <v>859</v>
      </c>
      <c r="R20" s="52">
        <f t="shared" si="1"/>
        <v>4.1000000000000227</v>
      </c>
      <c r="S20" s="51">
        <v>1002.5</v>
      </c>
      <c r="T20" s="51">
        <v>1007</v>
      </c>
      <c r="U20" s="51">
        <v>998.2</v>
      </c>
      <c r="V20" s="52">
        <f t="shared" si="2"/>
        <v>8.7999999999999545</v>
      </c>
      <c r="W20" s="53">
        <v>3</v>
      </c>
      <c r="X20" s="53">
        <v>10</v>
      </c>
      <c r="Y20" s="53">
        <v>2</v>
      </c>
      <c r="Z20" s="51">
        <v>10.3</v>
      </c>
      <c r="AA20" s="51">
        <v>0</v>
      </c>
      <c r="AB20" s="54">
        <v>10.82</v>
      </c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42">
        <v>248</v>
      </c>
      <c r="AZ20" s="43">
        <v>2.8</v>
      </c>
      <c r="BA20" s="44">
        <v>24</v>
      </c>
      <c r="BB20" s="44">
        <v>7.8</v>
      </c>
      <c r="BC20" s="43">
        <v>2.6</v>
      </c>
      <c r="BD20" s="46"/>
    </row>
    <row r="21" spans="1:56">
      <c r="A21" s="55">
        <v>13</v>
      </c>
      <c r="B21" s="51">
        <v>27.8</v>
      </c>
      <c r="C21" s="51">
        <v>36.799999999999997</v>
      </c>
      <c r="D21" s="51">
        <v>20.399999999999999</v>
      </c>
      <c r="E21" s="52">
        <f t="shared" si="3"/>
        <v>16.399999999999999</v>
      </c>
      <c r="F21" s="51">
        <v>15.5</v>
      </c>
      <c r="G21" s="51">
        <v>14.1</v>
      </c>
      <c r="H21" s="51">
        <v>8.1999999999999993</v>
      </c>
      <c r="I21" s="51">
        <v>8.8000000000000007</v>
      </c>
      <c r="J21" s="51">
        <v>7.4</v>
      </c>
      <c r="K21" s="51">
        <v>4.2</v>
      </c>
      <c r="L21" s="53">
        <v>23</v>
      </c>
      <c r="M21" s="53">
        <v>32</v>
      </c>
      <c r="N21" s="53">
        <v>16</v>
      </c>
      <c r="O21" s="51">
        <v>861.8</v>
      </c>
      <c r="P21" s="51">
        <v>862.6</v>
      </c>
      <c r="Q21" s="51">
        <v>860.8</v>
      </c>
      <c r="R21" s="52">
        <f t="shared" si="1"/>
        <v>1.8000000000000682</v>
      </c>
      <c r="S21" s="51">
        <v>1004.3</v>
      </c>
      <c r="T21" s="51">
        <v>1006.2</v>
      </c>
      <c r="U21" s="51">
        <v>1001.1</v>
      </c>
      <c r="V21" s="52">
        <f t="shared" si="2"/>
        <v>5.1000000000000227</v>
      </c>
      <c r="W21" s="53">
        <v>4</v>
      </c>
      <c r="X21" s="53">
        <v>10</v>
      </c>
      <c r="Y21" s="53">
        <v>2</v>
      </c>
      <c r="Z21" s="51">
        <v>9.3000000000000007</v>
      </c>
      <c r="AA21" s="51">
        <v>0</v>
      </c>
      <c r="AB21" s="54">
        <v>12.15</v>
      </c>
      <c r="AC21" s="54"/>
      <c r="AD21" s="54"/>
      <c r="AE21" s="54"/>
      <c r="AF21" s="54"/>
      <c r="AG21" s="54"/>
      <c r="AH21" s="54"/>
      <c r="AI21" s="116"/>
      <c r="AJ21" s="54"/>
      <c r="AK21" s="54"/>
      <c r="AL21" s="54"/>
      <c r="AM21" s="16"/>
      <c r="AN21" s="17"/>
      <c r="AO21" s="16"/>
      <c r="AP21" s="16"/>
      <c r="AQ21" s="16"/>
      <c r="AR21" s="16"/>
      <c r="AS21" s="16"/>
      <c r="AT21" s="16"/>
      <c r="AU21" s="16"/>
      <c r="AV21" s="16"/>
      <c r="AW21" s="17"/>
      <c r="AX21" s="17"/>
      <c r="AY21" s="42">
        <v>90</v>
      </c>
      <c r="AZ21" s="43">
        <v>1.9</v>
      </c>
      <c r="BA21" s="44">
        <v>90</v>
      </c>
      <c r="BB21" s="44">
        <v>5</v>
      </c>
      <c r="BC21" s="43">
        <v>1.9</v>
      </c>
      <c r="BD21" s="46"/>
    </row>
    <row r="22" spans="1:56">
      <c r="A22" s="55">
        <v>14</v>
      </c>
      <c r="B22" s="51">
        <v>28.7</v>
      </c>
      <c r="C22" s="51">
        <v>37.299999999999997</v>
      </c>
      <c r="D22" s="51">
        <v>20.399999999999999</v>
      </c>
      <c r="E22" s="52">
        <f t="shared" si="3"/>
        <v>16.899999999999999</v>
      </c>
      <c r="F22" s="51">
        <v>15.6</v>
      </c>
      <c r="G22" s="51">
        <v>16.7</v>
      </c>
      <c r="H22" s="51">
        <v>11.6</v>
      </c>
      <c r="I22" s="51">
        <v>15.1</v>
      </c>
      <c r="J22" s="51">
        <v>10.4</v>
      </c>
      <c r="K22" s="51">
        <v>9.1</v>
      </c>
      <c r="L22" s="53">
        <v>29</v>
      </c>
      <c r="M22" s="53">
        <v>51</v>
      </c>
      <c r="N22" s="53">
        <v>17</v>
      </c>
      <c r="O22" s="51">
        <v>860.3</v>
      </c>
      <c r="P22" s="51">
        <v>862.4</v>
      </c>
      <c r="Q22" s="51">
        <v>858.5</v>
      </c>
      <c r="R22" s="52">
        <f t="shared" si="1"/>
        <v>3.8999999999999773</v>
      </c>
      <c r="S22" s="51">
        <v>1004.5</v>
      </c>
      <c r="T22" s="51">
        <v>1007.1</v>
      </c>
      <c r="U22" s="51">
        <v>998.2</v>
      </c>
      <c r="V22" s="52">
        <f t="shared" si="2"/>
        <v>8.8999999999999773</v>
      </c>
      <c r="W22" s="53">
        <v>2</v>
      </c>
      <c r="X22" s="53">
        <v>10</v>
      </c>
      <c r="Y22" s="53">
        <v>2</v>
      </c>
      <c r="Z22" s="51">
        <v>9.1999999999999993</v>
      </c>
      <c r="AA22" s="51" t="s">
        <v>103</v>
      </c>
      <c r="AB22" s="54">
        <v>11.72</v>
      </c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16"/>
      <c r="AN22" s="17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42">
        <v>68</v>
      </c>
      <c r="AZ22" s="43">
        <v>2.7</v>
      </c>
      <c r="BA22" s="44">
        <v>23</v>
      </c>
      <c r="BB22" s="44">
        <v>10.1</v>
      </c>
      <c r="BC22" s="43">
        <v>3</v>
      </c>
      <c r="BD22" s="46"/>
    </row>
    <row r="23" spans="1:56">
      <c r="A23" s="55">
        <v>15</v>
      </c>
      <c r="B23" s="51">
        <v>30.3</v>
      </c>
      <c r="C23" s="51">
        <v>38</v>
      </c>
      <c r="D23" s="51">
        <v>19.7</v>
      </c>
      <c r="E23" s="52">
        <f t="shared" si="3"/>
        <v>18.3</v>
      </c>
      <c r="F23" s="51">
        <v>16</v>
      </c>
      <c r="G23" s="51">
        <v>16.600000000000001</v>
      </c>
      <c r="H23" s="51">
        <v>9.9</v>
      </c>
      <c r="I23" s="51">
        <v>11.6</v>
      </c>
      <c r="J23" s="51">
        <v>8.3000000000000007</v>
      </c>
      <c r="K23" s="51">
        <v>6.8</v>
      </c>
      <c r="L23" s="53">
        <v>22</v>
      </c>
      <c r="M23" s="53">
        <v>47</v>
      </c>
      <c r="N23" s="53">
        <v>14</v>
      </c>
      <c r="O23" s="51">
        <v>859.4</v>
      </c>
      <c r="P23" s="51">
        <v>861.8</v>
      </c>
      <c r="Q23" s="51">
        <v>856.6</v>
      </c>
      <c r="R23" s="52">
        <f t="shared" si="1"/>
        <v>5.1999999999999318</v>
      </c>
      <c r="S23" s="51">
        <v>1001.6</v>
      </c>
      <c r="T23" s="51">
        <v>1005.7</v>
      </c>
      <c r="U23" s="51">
        <v>995.1</v>
      </c>
      <c r="V23" s="52">
        <f t="shared" si="2"/>
        <v>10.600000000000023</v>
      </c>
      <c r="W23" s="53">
        <v>3</v>
      </c>
      <c r="X23" s="53">
        <v>10</v>
      </c>
      <c r="Y23" s="53">
        <v>2</v>
      </c>
      <c r="Z23" s="51">
        <v>11.05</v>
      </c>
      <c r="AA23" s="51">
        <v>0</v>
      </c>
      <c r="AB23" s="54">
        <v>8.2100000000000009</v>
      </c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16"/>
      <c r="AN23" s="17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42">
        <v>90</v>
      </c>
      <c r="AZ23" s="43">
        <v>2.2000000000000002</v>
      </c>
      <c r="BA23" s="44">
        <v>27</v>
      </c>
      <c r="BB23" s="44">
        <v>6.7</v>
      </c>
      <c r="BC23" s="43">
        <v>2.1</v>
      </c>
      <c r="BD23" s="46"/>
    </row>
    <row r="24" spans="1:56">
      <c r="A24" s="55">
        <v>16</v>
      </c>
      <c r="B24" s="51">
        <v>30.2</v>
      </c>
      <c r="C24" s="51">
        <v>37.799999999999997</v>
      </c>
      <c r="D24" s="51">
        <v>20.5</v>
      </c>
      <c r="E24" s="52">
        <f t="shared" si="3"/>
        <v>17.299999999999997</v>
      </c>
      <c r="F24" s="51">
        <v>18</v>
      </c>
      <c r="G24" s="51">
        <v>16.100000000000001</v>
      </c>
      <c r="H24" s="51">
        <v>9.8000000000000007</v>
      </c>
      <c r="I24" s="51">
        <v>12.3</v>
      </c>
      <c r="J24" s="51">
        <v>8.1</v>
      </c>
      <c r="K24" s="51">
        <v>6.7</v>
      </c>
      <c r="L24" s="53">
        <v>24</v>
      </c>
      <c r="M24" s="53">
        <v>43</v>
      </c>
      <c r="N24" s="53">
        <v>13</v>
      </c>
      <c r="O24" s="51">
        <v>859.9</v>
      </c>
      <c r="P24" s="51">
        <v>862.1</v>
      </c>
      <c r="Q24" s="51">
        <v>857.1</v>
      </c>
      <c r="R24" s="52">
        <f t="shared" si="1"/>
        <v>5</v>
      </c>
      <c r="S24" s="51">
        <v>1000.9</v>
      </c>
      <c r="T24" s="51">
        <v>1005.7</v>
      </c>
      <c r="U24" s="51">
        <v>996.2</v>
      </c>
      <c r="V24" s="52">
        <f t="shared" si="2"/>
        <v>9.5</v>
      </c>
      <c r="W24" s="53">
        <v>3</v>
      </c>
      <c r="X24" s="53">
        <v>10</v>
      </c>
      <c r="Y24" s="53">
        <v>2</v>
      </c>
      <c r="Z24" s="51">
        <v>11.7</v>
      </c>
      <c r="AA24" s="51">
        <v>0</v>
      </c>
      <c r="AB24" s="54">
        <v>10.94</v>
      </c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17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42">
        <v>90</v>
      </c>
      <c r="AZ24" s="43">
        <v>3.1</v>
      </c>
      <c r="BA24" s="44">
        <v>27</v>
      </c>
      <c r="BB24" s="44">
        <v>17.399999999999999</v>
      </c>
      <c r="BC24" s="43">
        <v>3</v>
      </c>
      <c r="BD24" s="46"/>
    </row>
    <row r="25" spans="1:56">
      <c r="A25" s="55">
        <v>17</v>
      </c>
      <c r="B25" s="51">
        <v>28.6</v>
      </c>
      <c r="C25" s="51">
        <v>35.799999999999997</v>
      </c>
      <c r="D25" s="51">
        <v>22.6</v>
      </c>
      <c r="E25" s="52">
        <f t="shared" si="3"/>
        <v>13.199999999999996</v>
      </c>
      <c r="F25" s="51">
        <v>21</v>
      </c>
      <c r="G25" s="51">
        <v>17</v>
      </c>
      <c r="H25" s="51">
        <v>12.6</v>
      </c>
      <c r="I25" s="51">
        <v>14.8</v>
      </c>
      <c r="J25" s="51">
        <v>11.1</v>
      </c>
      <c r="K25" s="51">
        <v>10.4</v>
      </c>
      <c r="L25" s="53">
        <v>34</v>
      </c>
      <c r="M25" s="53">
        <v>55</v>
      </c>
      <c r="N25" s="53">
        <v>21</v>
      </c>
      <c r="O25" s="51">
        <v>859.4</v>
      </c>
      <c r="P25" s="51">
        <v>861.4</v>
      </c>
      <c r="Q25" s="51">
        <v>855.5</v>
      </c>
      <c r="R25" s="52">
        <f t="shared" si="1"/>
        <v>5.8999999999999773</v>
      </c>
      <c r="S25" s="51">
        <v>1000.5</v>
      </c>
      <c r="T25" s="51">
        <v>1004.4</v>
      </c>
      <c r="U25" s="51">
        <v>995</v>
      </c>
      <c r="V25" s="52">
        <f t="shared" si="2"/>
        <v>9.3999999999999773</v>
      </c>
      <c r="W25" s="53">
        <v>6</v>
      </c>
      <c r="X25" s="53">
        <v>10</v>
      </c>
      <c r="Y25" s="53">
        <v>2</v>
      </c>
      <c r="Z25" s="51">
        <v>7.58</v>
      </c>
      <c r="AA25" s="51" t="s">
        <v>103</v>
      </c>
      <c r="AB25" s="54">
        <v>13.28</v>
      </c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42">
        <v>68</v>
      </c>
      <c r="AZ25" s="43">
        <v>3.2</v>
      </c>
      <c r="BA25" s="44">
        <v>27</v>
      </c>
      <c r="BB25" s="44">
        <v>14.6</v>
      </c>
      <c r="BC25" s="43">
        <v>3.2</v>
      </c>
      <c r="BD25" s="46"/>
    </row>
    <row r="26" spans="1:56">
      <c r="A26" s="55">
        <v>18</v>
      </c>
      <c r="B26" s="51">
        <v>20.9</v>
      </c>
      <c r="C26" s="51">
        <v>23.3</v>
      </c>
      <c r="D26" s="51">
        <v>19.100000000000001</v>
      </c>
      <c r="E26" s="52">
        <f t="shared" si="3"/>
        <v>4.1999999999999993</v>
      </c>
      <c r="F26" s="51">
        <v>18</v>
      </c>
      <c r="G26" s="51">
        <v>16.7</v>
      </c>
      <c r="H26" s="51">
        <v>16.399999999999999</v>
      </c>
      <c r="I26" s="51">
        <v>18.5</v>
      </c>
      <c r="J26" s="51">
        <v>14.5</v>
      </c>
      <c r="K26" s="51">
        <v>14.4</v>
      </c>
      <c r="L26" s="53">
        <v>67</v>
      </c>
      <c r="M26" s="53">
        <v>85</v>
      </c>
      <c r="N26" s="53">
        <v>51</v>
      </c>
      <c r="O26" s="51">
        <v>860.1</v>
      </c>
      <c r="P26" s="51">
        <v>862.6</v>
      </c>
      <c r="Q26" s="51">
        <v>858.3</v>
      </c>
      <c r="R26" s="52">
        <f t="shared" si="1"/>
        <v>4.3000000000000682</v>
      </c>
      <c r="S26" s="51">
        <v>1005.3</v>
      </c>
      <c r="T26" s="51">
        <v>1008.6</v>
      </c>
      <c r="U26" s="51">
        <v>1002</v>
      </c>
      <c r="V26" s="52">
        <f t="shared" si="2"/>
        <v>6.6000000000000227</v>
      </c>
      <c r="W26" s="53">
        <v>8</v>
      </c>
      <c r="X26" s="53">
        <v>10</v>
      </c>
      <c r="Y26" s="53">
        <v>2</v>
      </c>
      <c r="Z26" s="51">
        <v>3.1</v>
      </c>
      <c r="AA26" s="51">
        <v>6.9</v>
      </c>
      <c r="AB26" s="54">
        <v>4.82</v>
      </c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16"/>
      <c r="AN26" s="16"/>
      <c r="AO26" s="16"/>
      <c r="AP26" s="16"/>
      <c r="AQ26" s="16"/>
      <c r="AR26" s="16"/>
      <c r="AS26" s="85"/>
      <c r="AT26" s="16"/>
      <c r="AU26" s="16"/>
      <c r="AV26" s="16"/>
      <c r="AW26" s="16"/>
      <c r="AX26" s="16"/>
      <c r="AY26" s="42" t="s">
        <v>81</v>
      </c>
      <c r="AZ26" s="43">
        <v>2.2000000000000002</v>
      </c>
      <c r="BA26" s="44">
        <v>27</v>
      </c>
      <c r="BB26" s="44">
        <v>6.7</v>
      </c>
      <c r="BC26" s="43">
        <v>2.2000000000000002</v>
      </c>
      <c r="BD26" s="46"/>
    </row>
    <row r="27" spans="1:56">
      <c r="A27" s="55">
        <v>19</v>
      </c>
      <c r="B27" s="51">
        <v>20.7</v>
      </c>
      <c r="C27" s="51">
        <v>24.8</v>
      </c>
      <c r="D27" s="51">
        <v>18.600000000000001</v>
      </c>
      <c r="E27" s="52">
        <f t="shared" si="3"/>
        <v>6.1999999999999993</v>
      </c>
      <c r="F27" s="51">
        <v>18</v>
      </c>
      <c r="G27" s="51">
        <v>17.3</v>
      </c>
      <c r="H27" s="51">
        <v>17.600000000000001</v>
      </c>
      <c r="I27" s="51">
        <v>19.399999999999999</v>
      </c>
      <c r="J27" s="51">
        <v>14.9</v>
      </c>
      <c r="K27" s="51">
        <v>15.6</v>
      </c>
      <c r="L27" s="53">
        <v>74</v>
      </c>
      <c r="M27" s="53">
        <v>91</v>
      </c>
      <c r="N27" s="53">
        <v>49</v>
      </c>
      <c r="O27" s="51">
        <v>859</v>
      </c>
      <c r="P27" s="51">
        <v>860.1</v>
      </c>
      <c r="Q27" s="51">
        <v>857.5</v>
      </c>
      <c r="R27" s="52">
        <f t="shared" si="1"/>
        <v>2.6000000000000227</v>
      </c>
      <c r="S27" s="51">
        <v>1004.8</v>
      </c>
      <c r="T27" s="51">
        <v>1006.5</v>
      </c>
      <c r="U27" s="51">
        <v>1002.4</v>
      </c>
      <c r="V27" s="52">
        <f t="shared" si="2"/>
        <v>4.1000000000000227</v>
      </c>
      <c r="W27" s="53">
        <v>8</v>
      </c>
      <c r="X27" s="53">
        <v>10</v>
      </c>
      <c r="Y27" s="53">
        <v>2</v>
      </c>
      <c r="Z27" s="51">
        <v>0</v>
      </c>
      <c r="AA27" s="51">
        <v>4.5999999999999996</v>
      </c>
      <c r="AB27" s="54">
        <v>1.48</v>
      </c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42" t="s">
        <v>104</v>
      </c>
      <c r="AZ27" s="43">
        <v>0</v>
      </c>
      <c r="BA27" s="44">
        <v>27</v>
      </c>
      <c r="BB27" s="44">
        <v>2.2000000000000002</v>
      </c>
      <c r="BC27" s="43">
        <v>0.3</v>
      </c>
      <c r="BD27" s="46"/>
    </row>
    <row r="28" spans="1:56">
      <c r="A28" s="55">
        <v>20</v>
      </c>
      <c r="B28" s="51">
        <v>23.8</v>
      </c>
      <c r="C28" s="51">
        <v>31.2</v>
      </c>
      <c r="D28" s="51">
        <v>15.8</v>
      </c>
      <c r="E28" s="52">
        <f t="shared" si="3"/>
        <v>15.399999999999999</v>
      </c>
      <c r="F28" s="51">
        <v>14.5</v>
      </c>
      <c r="G28" s="51">
        <v>17.399999999999999</v>
      </c>
      <c r="H28" s="51">
        <v>15.9</v>
      </c>
      <c r="I28" s="51">
        <v>19.600000000000001</v>
      </c>
      <c r="J28" s="51">
        <v>11.6</v>
      </c>
      <c r="K28" s="51">
        <v>13.9</v>
      </c>
      <c r="L28" s="53">
        <v>59</v>
      </c>
      <c r="M28" s="53">
        <v>96</v>
      </c>
      <c r="N28" s="53">
        <v>26</v>
      </c>
      <c r="O28" s="51">
        <v>858.6</v>
      </c>
      <c r="P28" s="51">
        <v>860.1</v>
      </c>
      <c r="Q28" s="51">
        <v>857</v>
      </c>
      <c r="R28" s="52">
        <f t="shared" si="1"/>
        <v>3.1000000000000227</v>
      </c>
      <c r="S28" s="51">
        <v>1003.6</v>
      </c>
      <c r="T28" s="51">
        <v>1007.1</v>
      </c>
      <c r="U28" s="51">
        <v>998.9</v>
      </c>
      <c r="V28" s="52">
        <f t="shared" si="2"/>
        <v>8.2000000000000455</v>
      </c>
      <c r="W28" s="53">
        <v>4</v>
      </c>
      <c r="X28" s="53">
        <v>10</v>
      </c>
      <c r="Y28" s="53">
        <v>2</v>
      </c>
      <c r="Z28" s="51">
        <v>12.3</v>
      </c>
      <c r="AA28" s="51">
        <v>0</v>
      </c>
      <c r="AB28" s="54">
        <v>5.0999999999999996</v>
      </c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42">
        <v>68</v>
      </c>
      <c r="AZ28" s="43">
        <v>1.9</v>
      </c>
      <c r="BA28" s="44">
        <v>11</v>
      </c>
      <c r="BB28" s="44">
        <v>7.8</v>
      </c>
      <c r="BC28" s="43">
        <v>2</v>
      </c>
      <c r="BD28" s="46"/>
    </row>
    <row r="29" spans="1:56">
      <c r="A29" s="55">
        <v>21</v>
      </c>
      <c r="B29" s="51">
        <v>23.7</v>
      </c>
      <c r="C29" s="51">
        <v>32.5</v>
      </c>
      <c r="D29" s="51">
        <v>18.3</v>
      </c>
      <c r="E29" s="52">
        <f t="shared" si="3"/>
        <v>14.2</v>
      </c>
      <c r="F29" s="51">
        <v>17</v>
      </c>
      <c r="G29" s="51">
        <v>17.5</v>
      </c>
      <c r="H29" s="51">
        <v>16.2</v>
      </c>
      <c r="I29" s="51">
        <v>16.8</v>
      </c>
      <c r="J29" s="51">
        <v>15.6</v>
      </c>
      <c r="K29" s="51">
        <v>14.9</v>
      </c>
      <c r="L29" s="53">
        <v>56</v>
      </c>
      <c r="M29" s="53">
        <v>75</v>
      </c>
      <c r="N29" s="53">
        <v>40</v>
      </c>
      <c r="O29" s="51">
        <v>859.7</v>
      </c>
      <c r="P29" s="51">
        <v>860.3</v>
      </c>
      <c r="Q29" s="51">
        <v>859</v>
      </c>
      <c r="R29" s="52">
        <f t="shared" si="1"/>
        <v>1.2999999999999545</v>
      </c>
      <c r="S29" s="51">
        <v>1005.1</v>
      </c>
      <c r="T29" s="51">
        <v>1006.1</v>
      </c>
      <c r="U29" s="51">
        <v>1003.9</v>
      </c>
      <c r="V29" s="52">
        <f t="shared" si="2"/>
        <v>2.2000000000000455</v>
      </c>
      <c r="W29" s="53"/>
      <c r="X29" s="53">
        <v>10</v>
      </c>
      <c r="Y29" s="53">
        <v>2</v>
      </c>
      <c r="Z29" s="51">
        <v>10.3</v>
      </c>
      <c r="AA29" s="51">
        <v>0</v>
      </c>
      <c r="AB29" s="54">
        <v>8.26</v>
      </c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42" t="s">
        <v>104</v>
      </c>
      <c r="AZ29" s="43">
        <v>0</v>
      </c>
      <c r="BA29" s="44">
        <v>68</v>
      </c>
      <c r="BB29" s="44">
        <v>2</v>
      </c>
      <c r="BC29" s="43">
        <v>0.5</v>
      </c>
      <c r="BD29" s="46"/>
    </row>
    <row r="30" spans="1:56">
      <c r="A30" s="55">
        <v>22</v>
      </c>
      <c r="B30" s="51">
        <v>23.6</v>
      </c>
      <c r="C30" s="51">
        <v>31.2</v>
      </c>
      <c r="D30" s="56">
        <v>18.5</v>
      </c>
      <c r="E30" s="52">
        <f t="shared" si="3"/>
        <v>12.7</v>
      </c>
      <c r="F30" s="51">
        <v>17</v>
      </c>
      <c r="G30" s="51">
        <v>18.5</v>
      </c>
      <c r="H30" s="51">
        <v>17.7</v>
      </c>
      <c r="I30" s="51">
        <v>20.8</v>
      </c>
      <c r="J30" s="51">
        <v>15.3</v>
      </c>
      <c r="K30" s="51">
        <v>15.6</v>
      </c>
      <c r="L30" s="53">
        <v>62</v>
      </c>
      <c r="M30" s="53">
        <v>90</v>
      </c>
      <c r="N30" s="53">
        <v>34</v>
      </c>
      <c r="O30" s="51">
        <v>858.7</v>
      </c>
      <c r="P30" s="51">
        <v>861.4</v>
      </c>
      <c r="Q30" s="51">
        <v>856</v>
      </c>
      <c r="R30" s="52">
        <f t="shared" si="1"/>
        <v>5.3999999999999773</v>
      </c>
      <c r="S30" s="51">
        <v>1002.5</v>
      </c>
      <c r="T30" s="51">
        <v>1004.9</v>
      </c>
      <c r="U30" s="51">
        <v>998.1</v>
      </c>
      <c r="V30" s="52">
        <f t="shared" si="2"/>
        <v>6.7999999999999545</v>
      </c>
      <c r="W30" s="53">
        <v>5</v>
      </c>
      <c r="X30" s="53">
        <v>10</v>
      </c>
      <c r="Y30" s="53">
        <v>2</v>
      </c>
      <c r="Z30" s="51">
        <v>6.9</v>
      </c>
      <c r="AA30" s="51">
        <v>8.1999999999999993</v>
      </c>
      <c r="AB30" s="54">
        <v>6.03</v>
      </c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17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42">
        <v>270</v>
      </c>
      <c r="AZ30" s="43">
        <v>2.5</v>
      </c>
      <c r="BA30" s="44">
        <v>27</v>
      </c>
      <c r="BB30" s="44">
        <v>2.4</v>
      </c>
      <c r="BC30" s="43">
        <v>2.4</v>
      </c>
      <c r="BD30" s="46"/>
    </row>
    <row r="31" spans="1:56">
      <c r="A31" s="55">
        <v>23</v>
      </c>
      <c r="B31" s="51">
        <v>23</v>
      </c>
      <c r="C31" s="51">
        <v>32.200000000000003</v>
      </c>
      <c r="D31" s="51">
        <v>18.5</v>
      </c>
      <c r="E31" s="52">
        <f t="shared" si="3"/>
        <v>13.700000000000003</v>
      </c>
      <c r="F31" s="51">
        <v>17</v>
      </c>
      <c r="G31" s="51">
        <v>18.7</v>
      </c>
      <c r="H31" s="51">
        <v>18.7</v>
      </c>
      <c r="I31" s="51">
        <v>21.2</v>
      </c>
      <c r="J31" s="51">
        <v>15.3</v>
      </c>
      <c r="K31" s="51">
        <v>16.3</v>
      </c>
      <c r="L31" s="53">
        <v>68</v>
      </c>
      <c r="M31" s="53">
        <v>92</v>
      </c>
      <c r="N31" s="53">
        <v>37</v>
      </c>
      <c r="O31" s="51">
        <v>860.1</v>
      </c>
      <c r="P31" s="51">
        <v>863.6</v>
      </c>
      <c r="Q31" s="51">
        <v>858.1</v>
      </c>
      <c r="R31" s="52">
        <f t="shared" si="1"/>
        <v>5.5</v>
      </c>
      <c r="S31" s="51">
        <v>1004.7</v>
      </c>
      <c r="T31" s="51">
        <v>1008</v>
      </c>
      <c r="U31" s="51">
        <v>1000.9</v>
      </c>
      <c r="V31" s="52">
        <f t="shared" si="2"/>
        <v>7.1000000000000227</v>
      </c>
      <c r="W31" s="53">
        <v>6</v>
      </c>
      <c r="X31" s="53">
        <v>10</v>
      </c>
      <c r="Y31" s="53">
        <v>2</v>
      </c>
      <c r="Z31" s="51">
        <v>7.7</v>
      </c>
      <c r="AA31" s="51">
        <v>10.7</v>
      </c>
      <c r="AB31" s="54">
        <v>6.03</v>
      </c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17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42">
        <v>293</v>
      </c>
      <c r="AZ31" s="43">
        <v>2.2999999999999998</v>
      </c>
      <c r="BA31" s="44">
        <v>29</v>
      </c>
      <c r="BB31" s="44">
        <v>10.1</v>
      </c>
      <c r="BC31" s="43">
        <v>2.5</v>
      </c>
      <c r="BD31" s="46"/>
    </row>
    <row r="32" spans="1:56">
      <c r="A32" s="55">
        <v>24</v>
      </c>
      <c r="B32" s="51">
        <v>25.7</v>
      </c>
      <c r="C32" s="51">
        <v>32.700000000000003</v>
      </c>
      <c r="D32" s="51">
        <v>19.600000000000001</v>
      </c>
      <c r="E32" s="52">
        <v>13.1</v>
      </c>
      <c r="F32" s="51">
        <v>18.5</v>
      </c>
      <c r="G32" s="51">
        <v>18.899999999999999</v>
      </c>
      <c r="H32" s="51">
        <v>17.399999999999999</v>
      </c>
      <c r="I32" s="51">
        <v>21.2</v>
      </c>
      <c r="J32" s="51">
        <v>12.8</v>
      </c>
      <c r="K32" s="51">
        <v>15.2</v>
      </c>
      <c r="L32" s="53">
        <v>55</v>
      </c>
      <c r="M32" s="53">
        <v>93</v>
      </c>
      <c r="N32" s="53">
        <v>27</v>
      </c>
      <c r="O32" s="51">
        <v>862.2</v>
      </c>
      <c r="P32" s="51">
        <v>863.7</v>
      </c>
      <c r="Q32" s="51">
        <v>860.3</v>
      </c>
      <c r="R32" s="52">
        <f t="shared" si="1"/>
        <v>3.4000000000000909</v>
      </c>
      <c r="S32" s="51">
        <v>1006.9</v>
      </c>
      <c r="T32" s="51">
        <v>1010.9</v>
      </c>
      <c r="U32" s="51">
        <v>1002.5</v>
      </c>
      <c r="V32" s="52">
        <f t="shared" si="2"/>
        <v>8.3999999999999773</v>
      </c>
      <c r="W32" s="53">
        <v>4</v>
      </c>
      <c r="X32" s="53">
        <v>10</v>
      </c>
      <c r="Y32" s="53">
        <v>2</v>
      </c>
      <c r="Z32" s="51">
        <v>12.6</v>
      </c>
      <c r="AA32" s="51">
        <v>1.2</v>
      </c>
      <c r="AB32" s="54">
        <v>11.18</v>
      </c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16"/>
      <c r="AN32" s="17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42">
        <v>68</v>
      </c>
      <c r="AZ32" s="43">
        <v>1.8</v>
      </c>
      <c r="BA32" s="44">
        <v>68</v>
      </c>
      <c r="BB32" s="44">
        <v>6.2</v>
      </c>
      <c r="BC32" s="43">
        <v>1.9</v>
      </c>
      <c r="BD32" s="46"/>
    </row>
    <row r="33" spans="1:56">
      <c r="A33" s="50">
        <v>25</v>
      </c>
      <c r="B33" s="51">
        <v>26.5</v>
      </c>
      <c r="C33" s="51">
        <v>32.700000000000003</v>
      </c>
      <c r="D33" s="51">
        <v>20.5</v>
      </c>
      <c r="E33" s="52">
        <v>12.2</v>
      </c>
      <c r="F33" s="51">
        <v>19</v>
      </c>
      <c r="G33" s="51">
        <v>18.5</v>
      </c>
      <c r="H33" s="51">
        <v>15.6</v>
      </c>
      <c r="I33" s="51">
        <v>18</v>
      </c>
      <c r="J33" s="51">
        <v>13.4</v>
      </c>
      <c r="K33" s="51">
        <v>13.6</v>
      </c>
      <c r="L33" s="53">
        <v>42</v>
      </c>
      <c r="M33" s="53">
        <v>74</v>
      </c>
      <c r="N33" s="53">
        <v>30</v>
      </c>
      <c r="O33" s="51">
        <v>861.6</v>
      </c>
      <c r="P33" s="51">
        <v>863.4</v>
      </c>
      <c r="Q33" s="51">
        <v>859</v>
      </c>
      <c r="R33" s="52">
        <f t="shared" si="1"/>
        <v>4.3999999999999773</v>
      </c>
      <c r="S33" s="51">
        <v>1005.2</v>
      </c>
      <c r="T33" s="51">
        <v>1008.8</v>
      </c>
      <c r="U33" s="51">
        <v>1000.1</v>
      </c>
      <c r="V33" s="52">
        <f t="shared" si="2"/>
        <v>8.6999999999999318</v>
      </c>
      <c r="W33" s="53">
        <v>4</v>
      </c>
      <c r="X33" s="53">
        <v>10</v>
      </c>
      <c r="Y33" s="53">
        <v>2</v>
      </c>
      <c r="Z33" s="51">
        <v>9.5</v>
      </c>
      <c r="AA33" s="51">
        <v>0</v>
      </c>
      <c r="AB33" s="54">
        <v>6.27</v>
      </c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17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2">
        <v>68</v>
      </c>
      <c r="AZ33" s="12">
        <v>1.8</v>
      </c>
      <c r="BA33" s="47">
        <v>18</v>
      </c>
      <c r="BB33" s="117">
        <v>6.7</v>
      </c>
      <c r="BC33" s="48">
        <v>1.7</v>
      </c>
      <c r="BD33" s="48"/>
    </row>
    <row r="34" spans="1:56">
      <c r="A34" s="50">
        <v>26</v>
      </c>
      <c r="B34" s="51">
        <v>28.6</v>
      </c>
      <c r="C34" s="51">
        <v>34.799999999999997</v>
      </c>
      <c r="D34" s="51">
        <v>22.6</v>
      </c>
      <c r="E34" s="52">
        <f>SUM(C34-D34)</f>
        <v>12.199999999999996</v>
      </c>
      <c r="F34" s="51">
        <v>21.3</v>
      </c>
      <c r="G34" s="51">
        <v>19</v>
      </c>
      <c r="H34" s="51">
        <v>15.7</v>
      </c>
      <c r="I34" s="51">
        <v>18.3</v>
      </c>
      <c r="J34" s="51">
        <v>11.7</v>
      </c>
      <c r="K34" s="51">
        <v>13.6</v>
      </c>
      <c r="L34" s="53">
        <v>40</v>
      </c>
      <c r="M34" s="53">
        <v>70</v>
      </c>
      <c r="N34" s="53">
        <v>21</v>
      </c>
      <c r="O34" s="51">
        <v>860.2</v>
      </c>
      <c r="P34" s="51">
        <v>862.2</v>
      </c>
      <c r="Q34" s="51">
        <v>857.9</v>
      </c>
      <c r="R34" s="52">
        <f t="shared" si="1"/>
        <v>4.3000000000000682</v>
      </c>
      <c r="S34" s="51">
        <v>1003.2</v>
      </c>
      <c r="T34" s="51">
        <v>1006.6</v>
      </c>
      <c r="U34" s="51">
        <v>998.2</v>
      </c>
      <c r="V34" s="52">
        <f t="shared" si="2"/>
        <v>8.3999999999999773</v>
      </c>
      <c r="W34" s="53">
        <v>4</v>
      </c>
      <c r="X34" s="53">
        <v>10</v>
      </c>
      <c r="Y34" s="53">
        <v>2</v>
      </c>
      <c r="Z34" s="51">
        <v>11.4</v>
      </c>
      <c r="AA34" s="51" t="s">
        <v>103</v>
      </c>
      <c r="AB34" s="54">
        <v>7.04</v>
      </c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2">
        <v>68</v>
      </c>
      <c r="AZ34" s="12">
        <v>1.9</v>
      </c>
      <c r="BA34" s="47">
        <v>25</v>
      </c>
      <c r="BB34" s="117">
        <v>9</v>
      </c>
      <c r="BC34" s="48">
        <v>1.9</v>
      </c>
      <c r="BD34" s="48"/>
    </row>
    <row r="35" spans="1:56">
      <c r="A35" s="50">
        <v>27</v>
      </c>
      <c r="B35" s="51">
        <v>29.8</v>
      </c>
      <c r="C35" s="51">
        <v>33.4</v>
      </c>
      <c r="D35" s="51">
        <v>21.8</v>
      </c>
      <c r="E35" s="52">
        <v>11.6</v>
      </c>
      <c r="F35" s="51">
        <v>20.2</v>
      </c>
      <c r="G35" s="51">
        <v>18.600000000000001</v>
      </c>
      <c r="H35" s="51">
        <v>16.899999999999999</v>
      </c>
      <c r="I35" s="51">
        <v>18</v>
      </c>
      <c r="J35" s="51">
        <v>15.6</v>
      </c>
      <c r="K35" s="51">
        <v>14.9</v>
      </c>
      <c r="L35" s="53">
        <v>51</v>
      </c>
      <c r="M35" s="53">
        <v>68</v>
      </c>
      <c r="N35" s="53">
        <v>37</v>
      </c>
      <c r="O35" s="51">
        <v>861.9</v>
      </c>
      <c r="P35" s="51">
        <v>862.9</v>
      </c>
      <c r="Q35" s="51">
        <v>861</v>
      </c>
      <c r="R35" s="52">
        <f t="shared" si="1"/>
        <v>1.8999999999999773</v>
      </c>
      <c r="S35" s="51">
        <v>1004.6</v>
      </c>
      <c r="T35" s="51">
        <v>1006.8</v>
      </c>
      <c r="U35" s="51">
        <v>1001.6</v>
      </c>
      <c r="V35" s="52">
        <f t="shared" si="2"/>
        <v>5.1999999999999318</v>
      </c>
      <c r="W35" s="53">
        <v>3</v>
      </c>
      <c r="X35" s="53">
        <v>10</v>
      </c>
      <c r="Y35" s="53">
        <v>2</v>
      </c>
      <c r="Z35" s="51">
        <v>12.3</v>
      </c>
      <c r="AA35" s="51">
        <v>0</v>
      </c>
      <c r="AB35" s="54">
        <v>7.67</v>
      </c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79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2">
        <v>68</v>
      </c>
      <c r="AZ35" s="12">
        <v>2.2000000000000002</v>
      </c>
      <c r="BA35" s="47">
        <v>68</v>
      </c>
      <c r="BB35" s="117">
        <v>6.7</v>
      </c>
      <c r="BC35" s="48">
        <v>2.4</v>
      </c>
      <c r="BD35" s="48"/>
    </row>
    <row r="36" spans="1:56">
      <c r="A36" s="50">
        <v>28</v>
      </c>
      <c r="B36" s="57">
        <v>27.6</v>
      </c>
      <c r="C36" s="51">
        <v>34.299999999999997</v>
      </c>
      <c r="D36" s="51">
        <v>22.2</v>
      </c>
      <c r="E36" s="52">
        <v>12.1</v>
      </c>
      <c r="F36" s="51">
        <v>20</v>
      </c>
      <c r="G36" s="51">
        <v>18</v>
      </c>
      <c r="H36" s="51">
        <v>14.3</v>
      </c>
      <c r="I36" s="51">
        <v>19.899999999999999</v>
      </c>
      <c r="J36" s="51">
        <v>10.5</v>
      </c>
      <c r="K36" s="51">
        <v>12</v>
      </c>
      <c r="L36" s="53">
        <v>39</v>
      </c>
      <c r="M36" s="53">
        <v>75</v>
      </c>
      <c r="N36" s="53">
        <v>20</v>
      </c>
      <c r="O36" s="51">
        <v>862</v>
      </c>
      <c r="P36" s="51">
        <v>869.1</v>
      </c>
      <c r="Q36" s="51">
        <v>859.7</v>
      </c>
      <c r="R36" s="52">
        <f t="shared" si="1"/>
        <v>9.3999999999999773</v>
      </c>
      <c r="S36" s="51">
        <v>1008.1</v>
      </c>
      <c r="T36" s="51">
        <v>1008.9</v>
      </c>
      <c r="U36" s="51">
        <v>1000.6</v>
      </c>
      <c r="V36" s="52">
        <f t="shared" si="2"/>
        <v>8.2999999999999545</v>
      </c>
      <c r="W36" s="53">
        <v>3</v>
      </c>
      <c r="X36" s="53">
        <v>10</v>
      </c>
      <c r="Y36" s="53">
        <v>2</v>
      </c>
      <c r="Z36" s="51">
        <v>9</v>
      </c>
      <c r="AA36" s="51">
        <v>0</v>
      </c>
      <c r="AB36" s="54">
        <v>7.68</v>
      </c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2">
        <v>68</v>
      </c>
      <c r="AZ36" s="12">
        <v>3.4</v>
      </c>
      <c r="BA36" s="47">
        <v>11</v>
      </c>
      <c r="BB36" s="117">
        <v>8.4</v>
      </c>
      <c r="BC36" s="48">
        <v>3.7</v>
      </c>
      <c r="BD36" s="48"/>
    </row>
    <row r="37" spans="1:56">
      <c r="A37" s="50">
        <v>29</v>
      </c>
      <c r="B37" s="51">
        <v>27.6</v>
      </c>
      <c r="C37" s="51">
        <v>33.799999999999997</v>
      </c>
      <c r="D37" s="51">
        <v>19.399999999999999</v>
      </c>
      <c r="E37" s="52">
        <v>14.4</v>
      </c>
      <c r="F37" s="51">
        <v>23</v>
      </c>
      <c r="G37" s="51">
        <v>18.600000000000001</v>
      </c>
      <c r="H37" s="51">
        <v>16.2</v>
      </c>
      <c r="I37" s="51">
        <v>18.7</v>
      </c>
      <c r="J37" s="51">
        <v>12.7</v>
      </c>
      <c r="K37" s="51">
        <v>14.1</v>
      </c>
      <c r="L37" s="53">
        <v>46</v>
      </c>
      <c r="M37" s="53">
        <v>77</v>
      </c>
      <c r="N37" s="53">
        <v>25</v>
      </c>
      <c r="O37" s="51">
        <v>860</v>
      </c>
      <c r="P37" s="51">
        <v>862.6</v>
      </c>
      <c r="Q37" s="51">
        <v>856.9</v>
      </c>
      <c r="R37" s="52">
        <f t="shared" si="1"/>
        <v>5.7000000000000455</v>
      </c>
      <c r="S37" s="51">
        <v>1003.1</v>
      </c>
      <c r="T37" s="51">
        <v>1006.2</v>
      </c>
      <c r="U37" s="51">
        <v>997.7</v>
      </c>
      <c r="V37" s="52">
        <f t="shared" si="2"/>
        <v>8.5</v>
      </c>
      <c r="W37" s="53">
        <v>5</v>
      </c>
      <c r="X37" s="53">
        <v>10</v>
      </c>
      <c r="Y37" s="53">
        <v>2</v>
      </c>
      <c r="Z37" s="51">
        <v>11.3</v>
      </c>
      <c r="AA37" s="51">
        <v>2</v>
      </c>
      <c r="AB37" s="54">
        <v>5.73</v>
      </c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2">
        <v>68</v>
      </c>
      <c r="AZ37" s="12">
        <v>2.9</v>
      </c>
      <c r="BA37" s="47">
        <v>29</v>
      </c>
      <c r="BB37" s="117">
        <v>3</v>
      </c>
      <c r="BC37" s="134">
        <v>3</v>
      </c>
      <c r="BD37" s="48"/>
    </row>
    <row r="38" spans="1:56">
      <c r="A38" s="50">
        <v>30</v>
      </c>
      <c r="B38" s="51">
        <v>23.8</v>
      </c>
      <c r="C38" s="51">
        <v>31</v>
      </c>
      <c r="D38" s="51">
        <v>20.2</v>
      </c>
      <c r="E38" s="52">
        <v>10.8</v>
      </c>
      <c r="F38" s="51">
        <v>17.5</v>
      </c>
      <c r="G38" s="51">
        <v>18.5</v>
      </c>
      <c r="H38" s="51">
        <v>18</v>
      </c>
      <c r="I38" s="51">
        <v>20.100000000000001</v>
      </c>
      <c r="J38" s="51">
        <v>14.7</v>
      </c>
      <c r="K38" s="51">
        <v>15.9</v>
      </c>
      <c r="L38" s="53">
        <v>63</v>
      </c>
      <c r="M38" s="53">
        <v>81</v>
      </c>
      <c r="N38" s="53">
        <v>34</v>
      </c>
      <c r="O38" s="51">
        <v>860.3</v>
      </c>
      <c r="P38" s="51">
        <v>862</v>
      </c>
      <c r="Q38" s="51">
        <v>858.4</v>
      </c>
      <c r="R38" s="52">
        <f t="shared" si="1"/>
        <v>3.6000000000000227</v>
      </c>
      <c r="S38" s="51">
        <v>1004.2</v>
      </c>
      <c r="T38" s="51">
        <v>1006.6</v>
      </c>
      <c r="U38" s="51">
        <v>1001.5</v>
      </c>
      <c r="V38" s="52">
        <f t="shared" si="2"/>
        <v>5.1000000000000227</v>
      </c>
      <c r="W38" s="53">
        <v>6</v>
      </c>
      <c r="X38" s="53">
        <v>10</v>
      </c>
      <c r="Y38" s="53">
        <v>2</v>
      </c>
      <c r="Z38" s="51">
        <v>6.2</v>
      </c>
      <c r="AA38" s="51">
        <v>17.899999999999999</v>
      </c>
      <c r="AB38" s="54">
        <v>11.91</v>
      </c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2">
        <v>25</v>
      </c>
      <c r="AZ38" s="12">
        <v>2.4</v>
      </c>
      <c r="BA38" s="47">
        <v>29</v>
      </c>
      <c r="BB38" s="117">
        <v>10.1</v>
      </c>
      <c r="BC38" s="48">
        <v>2.5</v>
      </c>
      <c r="BD38" s="48"/>
    </row>
    <row r="39" spans="1:56">
      <c r="A39" s="50">
        <v>31</v>
      </c>
      <c r="B39" s="51"/>
      <c r="C39" s="51"/>
      <c r="D39" s="51"/>
      <c r="E39" s="52"/>
      <c r="F39" s="51"/>
      <c r="G39" s="51"/>
      <c r="H39" s="51"/>
      <c r="I39" s="51"/>
      <c r="J39" s="51"/>
      <c r="K39" s="51"/>
      <c r="L39" s="53"/>
      <c r="M39" s="53"/>
      <c r="N39" s="53"/>
      <c r="O39" s="51"/>
      <c r="P39" s="51"/>
      <c r="Q39" s="51"/>
      <c r="R39" s="52"/>
      <c r="S39" s="51"/>
      <c r="T39" s="51"/>
      <c r="U39" s="51"/>
      <c r="V39" s="52"/>
      <c r="W39" s="53"/>
      <c r="X39" s="53"/>
      <c r="Y39" s="53"/>
      <c r="Z39" s="59"/>
      <c r="AA39" s="51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2"/>
      <c r="AZ39" s="12"/>
      <c r="BA39" s="47"/>
      <c r="BB39" s="117"/>
      <c r="BC39" s="48"/>
      <c r="BD39" s="48"/>
    </row>
    <row r="40" spans="1:56">
      <c r="A40" s="3"/>
      <c r="B40" s="6">
        <f>STDEV(B9:B39)</f>
        <v>2.6204347274678206</v>
      </c>
      <c r="C40" s="6"/>
      <c r="D40" s="6"/>
      <c r="E40" s="6"/>
      <c r="F40" s="6"/>
      <c r="G40" s="6"/>
      <c r="H40" s="6"/>
      <c r="I40" s="6"/>
      <c r="J40" s="6"/>
      <c r="K40" s="6"/>
      <c r="L40" s="7"/>
      <c r="M40" s="7"/>
      <c r="N40" s="7"/>
      <c r="O40" s="6"/>
      <c r="P40" s="6"/>
      <c r="Q40" s="6"/>
      <c r="R40" s="21"/>
      <c r="S40" s="6"/>
      <c r="T40" s="6"/>
      <c r="U40" s="6"/>
      <c r="V40" s="6"/>
      <c r="W40" s="7"/>
      <c r="X40" s="7"/>
      <c r="Y40" s="7"/>
      <c r="Z40" s="8"/>
      <c r="AA40" s="8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</row>
    <row r="41" spans="1:56">
      <c r="A41" s="2"/>
      <c r="B41" s="6"/>
      <c r="C41" s="6"/>
      <c r="D41" s="6"/>
      <c r="E41" s="6"/>
      <c r="F41" s="6"/>
      <c r="G41" s="6"/>
      <c r="H41" s="6"/>
      <c r="I41" s="6"/>
      <c r="J41" s="6"/>
      <c r="K41" s="6"/>
      <c r="L41" s="7"/>
      <c r="M41" s="7"/>
      <c r="N41" s="7"/>
      <c r="O41" s="6"/>
      <c r="P41" s="6"/>
      <c r="Q41" s="6"/>
      <c r="R41" s="4"/>
      <c r="S41" s="6"/>
      <c r="T41" s="6"/>
      <c r="U41" s="6"/>
      <c r="V41" s="6"/>
      <c r="W41" s="7"/>
      <c r="X41" s="7"/>
      <c r="Y41" s="7"/>
      <c r="Z41" s="15"/>
      <c r="AA41" s="8"/>
      <c r="AB41" s="14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6"/>
    </row>
    <row r="42" spans="1:56" s="64" customFormat="1">
      <c r="A42" s="60" t="s">
        <v>35</v>
      </c>
      <c r="B42" s="61">
        <f t="shared" ref="B42:Q42" si="4">SUM(B9:B39)</f>
        <v>802.7</v>
      </c>
      <c r="C42" s="61">
        <f t="shared" si="4"/>
        <v>1009.4999999999999</v>
      </c>
      <c r="D42" s="61">
        <f t="shared" si="4"/>
        <v>593.60000000000025</v>
      </c>
      <c r="E42" s="61">
        <f>SUM(E10:E39)</f>
        <v>399.29999999999995</v>
      </c>
      <c r="F42" s="61">
        <f t="shared" si="4"/>
        <v>524.1</v>
      </c>
      <c r="G42" s="61">
        <f t="shared" si="4"/>
        <v>488.2</v>
      </c>
      <c r="H42" s="61">
        <f t="shared" si="4"/>
        <v>368.49999999999994</v>
      </c>
      <c r="I42" s="61">
        <f t="shared" si="4"/>
        <v>433.8</v>
      </c>
      <c r="J42" s="61">
        <f t="shared" si="4"/>
        <v>301.60000000000002</v>
      </c>
      <c r="K42" s="61">
        <f t="shared" si="4"/>
        <v>275.8</v>
      </c>
      <c r="L42" s="61">
        <f t="shared" si="4"/>
        <v>1150</v>
      </c>
      <c r="M42" s="61">
        <f t="shared" si="4"/>
        <v>1773</v>
      </c>
      <c r="N42" s="61">
        <f t="shared" si="4"/>
        <v>664</v>
      </c>
      <c r="O42" s="61">
        <f t="shared" si="4"/>
        <v>25816.999999999996</v>
      </c>
      <c r="P42" s="61">
        <f t="shared" si="4"/>
        <v>25880.799999999999</v>
      </c>
      <c r="Q42" s="61">
        <f t="shared" si="4"/>
        <v>25751.9</v>
      </c>
      <c r="R42" s="61">
        <f>P42-Q42</f>
        <v>128.89999999999782</v>
      </c>
      <c r="S42" s="61">
        <f t="shared" ref="S42:AM42" si="5">SUM(S9:S39)</f>
        <v>30119.999999999993</v>
      </c>
      <c r="T42" s="61">
        <f t="shared" si="5"/>
        <v>30219.800000000003</v>
      </c>
      <c r="U42" s="61">
        <f t="shared" si="5"/>
        <v>29986.100000000002</v>
      </c>
      <c r="V42" s="61">
        <f t="shared" si="5"/>
        <v>233.60000000000022</v>
      </c>
      <c r="W42" s="61">
        <f t="shared" si="5"/>
        <v>129</v>
      </c>
      <c r="X42" s="61">
        <f t="shared" si="5"/>
        <v>300</v>
      </c>
      <c r="Y42" s="61">
        <f t="shared" si="5"/>
        <v>60</v>
      </c>
      <c r="Z42" s="62">
        <f t="shared" si="5"/>
        <v>269.26</v>
      </c>
      <c r="AA42" s="61">
        <f t="shared" si="5"/>
        <v>51.499999999999993</v>
      </c>
      <c r="AB42" s="63">
        <f t="shared" si="5"/>
        <v>266.72999999999996</v>
      </c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>
        <f t="shared" si="5"/>
        <v>0</v>
      </c>
    </row>
    <row r="43" spans="1:56" s="64" customFormat="1">
      <c r="A43" s="60" t="s">
        <v>36</v>
      </c>
      <c r="B43" s="61">
        <f t="shared" ref="B43:Q43" si="6">AVERAGEA(B9:B39)</f>
        <v>26.756666666666668</v>
      </c>
      <c r="C43" s="61">
        <f t="shared" si="6"/>
        <v>33.65</v>
      </c>
      <c r="D43" s="61">
        <f t="shared" si="6"/>
        <v>19.786666666666676</v>
      </c>
      <c r="E43" s="61">
        <f>AVERAGEA(E10:E39)</f>
        <v>13.768965517241378</v>
      </c>
      <c r="F43" s="61">
        <f t="shared" si="6"/>
        <v>17.470000000000002</v>
      </c>
      <c r="G43" s="61">
        <f t="shared" si="6"/>
        <v>16.273333333333333</v>
      </c>
      <c r="H43" s="61">
        <f t="shared" si="6"/>
        <v>12.283333333333331</v>
      </c>
      <c r="I43" s="61">
        <f t="shared" si="6"/>
        <v>14.46</v>
      </c>
      <c r="J43" s="61">
        <f t="shared" si="6"/>
        <v>10.053333333333335</v>
      </c>
      <c r="K43" s="61">
        <f t="shared" si="6"/>
        <v>9.1933333333333334</v>
      </c>
      <c r="L43" s="61">
        <f t="shared" si="6"/>
        <v>38.333333333333336</v>
      </c>
      <c r="M43" s="61">
        <f t="shared" si="6"/>
        <v>59.1</v>
      </c>
      <c r="N43" s="61">
        <f t="shared" si="6"/>
        <v>22.133333333333333</v>
      </c>
      <c r="O43" s="61">
        <f t="shared" si="6"/>
        <v>860.56666666666649</v>
      </c>
      <c r="P43" s="61">
        <f t="shared" si="6"/>
        <v>862.69333333333327</v>
      </c>
      <c r="Q43" s="61">
        <f t="shared" si="6"/>
        <v>858.39666666666676</v>
      </c>
      <c r="R43" s="61">
        <f>P43-Q43</f>
        <v>4.2966666666665105</v>
      </c>
      <c r="S43" s="61">
        <f t="shared" ref="S43:AM43" si="7">AVERAGEA(S9:S39)</f>
        <v>1003.9999999999998</v>
      </c>
      <c r="T43" s="61">
        <f t="shared" si="7"/>
        <v>1007.3266666666667</v>
      </c>
      <c r="U43" s="61">
        <f t="shared" si="7"/>
        <v>999.53666666666675</v>
      </c>
      <c r="V43" s="61">
        <f t="shared" si="7"/>
        <v>7.7866666666666742</v>
      </c>
      <c r="W43" s="61">
        <f t="shared" si="7"/>
        <v>4.4482758620689653</v>
      </c>
      <c r="X43" s="61">
        <f t="shared" si="7"/>
        <v>10</v>
      </c>
      <c r="Y43" s="61">
        <f t="shared" si="7"/>
        <v>2</v>
      </c>
      <c r="Z43" s="62">
        <f t="shared" si="7"/>
        <v>8.9753333333333334</v>
      </c>
      <c r="AA43" s="61">
        <f t="shared" si="7"/>
        <v>1.7166666666666663</v>
      </c>
      <c r="AB43" s="61">
        <f t="shared" si="7"/>
        <v>8.8909999999999982</v>
      </c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 t="e">
        <f t="shared" si="7"/>
        <v>#DIV/0!</v>
      </c>
    </row>
    <row r="44" spans="1:56" s="64" customFormat="1">
      <c r="A44" s="60" t="s">
        <v>19</v>
      </c>
      <c r="B44" s="61">
        <f t="shared" ref="B44:Q44" si="8">MAXA(B9:B39)</f>
        <v>30.3</v>
      </c>
      <c r="C44" s="61">
        <f t="shared" si="8"/>
        <v>38</v>
      </c>
      <c r="D44" s="61">
        <f t="shared" si="8"/>
        <v>23</v>
      </c>
      <c r="E44" s="61">
        <f>MAXA(E10:E39)</f>
        <v>18.3</v>
      </c>
      <c r="F44" s="61">
        <f t="shared" si="8"/>
        <v>23</v>
      </c>
      <c r="G44" s="61">
        <f t="shared" si="8"/>
        <v>19</v>
      </c>
      <c r="H44" s="61">
        <f t="shared" si="8"/>
        <v>18.7</v>
      </c>
      <c r="I44" s="61">
        <f t="shared" si="8"/>
        <v>21.2</v>
      </c>
      <c r="J44" s="61">
        <f t="shared" si="8"/>
        <v>15.6</v>
      </c>
      <c r="K44" s="61">
        <f t="shared" si="8"/>
        <v>16.3</v>
      </c>
      <c r="L44" s="61">
        <f t="shared" si="8"/>
        <v>74</v>
      </c>
      <c r="M44" s="61">
        <f t="shared" si="8"/>
        <v>96</v>
      </c>
      <c r="N44" s="61">
        <f t="shared" si="8"/>
        <v>51</v>
      </c>
      <c r="O44" s="61">
        <f t="shared" si="8"/>
        <v>863.9</v>
      </c>
      <c r="P44" s="61">
        <f t="shared" si="8"/>
        <v>869.1</v>
      </c>
      <c r="Q44" s="61">
        <f t="shared" si="8"/>
        <v>861.4</v>
      </c>
      <c r="R44" s="61">
        <f>MAXA(R9:R39)</f>
        <v>9.3999999999999773</v>
      </c>
      <c r="S44" s="61">
        <f t="shared" ref="S44:AM44" si="9">MAXA(S9:S39)</f>
        <v>1008.1</v>
      </c>
      <c r="T44" s="61">
        <f t="shared" si="9"/>
        <v>1011.7</v>
      </c>
      <c r="U44" s="61">
        <f t="shared" si="9"/>
        <v>1003.9</v>
      </c>
      <c r="V44" s="61">
        <f t="shared" si="9"/>
        <v>10.600000000000023</v>
      </c>
      <c r="W44" s="61">
        <f t="shared" si="9"/>
        <v>8</v>
      </c>
      <c r="X44" s="61">
        <f t="shared" si="9"/>
        <v>10</v>
      </c>
      <c r="Y44" s="61">
        <f t="shared" si="9"/>
        <v>2</v>
      </c>
      <c r="Z44" s="62">
        <f t="shared" si="9"/>
        <v>12.6</v>
      </c>
      <c r="AA44" s="61">
        <f t="shared" si="9"/>
        <v>17.899999999999999</v>
      </c>
      <c r="AB44" s="61">
        <f t="shared" si="9"/>
        <v>13.28</v>
      </c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>
        <f t="shared" si="9"/>
        <v>0</v>
      </c>
    </row>
    <row r="45" spans="1:56" s="64" customFormat="1">
      <c r="A45" s="60" t="s">
        <v>20</v>
      </c>
      <c r="B45" s="61">
        <f t="shared" ref="B45:AM45" si="10">MINA(B9:B39)</f>
        <v>20.7</v>
      </c>
      <c r="C45" s="61">
        <f t="shared" si="10"/>
        <v>23.3</v>
      </c>
      <c r="D45" s="61">
        <f t="shared" si="10"/>
        <v>15.8</v>
      </c>
      <c r="E45" s="61">
        <f>MINA(E10:E39)</f>
        <v>4.1999999999999993</v>
      </c>
      <c r="F45" s="61">
        <f t="shared" si="10"/>
        <v>12.5</v>
      </c>
      <c r="G45" s="61">
        <f t="shared" si="10"/>
        <v>12.3</v>
      </c>
      <c r="H45" s="61">
        <f t="shared" si="10"/>
        <v>5.9</v>
      </c>
      <c r="I45" s="61">
        <f t="shared" si="10"/>
        <v>7.1</v>
      </c>
      <c r="J45" s="61">
        <f t="shared" si="10"/>
        <v>3.7</v>
      </c>
      <c r="K45" s="61">
        <f t="shared" si="10"/>
        <v>-0.5</v>
      </c>
      <c r="L45" s="61">
        <f t="shared" si="10"/>
        <v>17</v>
      </c>
      <c r="M45" s="61">
        <f t="shared" si="10"/>
        <v>32</v>
      </c>
      <c r="N45" s="61">
        <f t="shared" si="10"/>
        <v>7</v>
      </c>
      <c r="O45" s="61">
        <f t="shared" si="10"/>
        <v>858.6</v>
      </c>
      <c r="P45" s="61">
        <f t="shared" si="10"/>
        <v>860.1</v>
      </c>
      <c r="Q45" s="61">
        <f t="shared" si="10"/>
        <v>855.5</v>
      </c>
      <c r="R45" s="61">
        <f t="shared" si="10"/>
        <v>1.2999999999999545</v>
      </c>
      <c r="S45" s="61">
        <f t="shared" si="10"/>
        <v>1000.5</v>
      </c>
      <c r="T45" s="61">
        <f t="shared" si="10"/>
        <v>1004.4</v>
      </c>
      <c r="U45" s="61">
        <f t="shared" si="10"/>
        <v>995</v>
      </c>
      <c r="V45" s="61">
        <f t="shared" si="10"/>
        <v>2.2000000000000455</v>
      </c>
      <c r="W45" s="61">
        <f t="shared" si="10"/>
        <v>1</v>
      </c>
      <c r="X45" s="61">
        <f t="shared" si="10"/>
        <v>10</v>
      </c>
      <c r="Y45" s="61">
        <f t="shared" si="10"/>
        <v>2</v>
      </c>
      <c r="Z45" s="62">
        <f t="shared" si="10"/>
        <v>0</v>
      </c>
      <c r="AA45" s="61">
        <f t="shared" si="10"/>
        <v>0</v>
      </c>
      <c r="AB45" s="61">
        <f t="shared" si="10"/>
        <v>1.48</v>
      </c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>
        <f t="shared" si="10"/>
        <v>0</v>
      </c>
    </row>
    <row r="46" spans="1:56">
      <c r="A46" s="2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4">
        <f t="shared" ref="R46:R51" si="11">P46-Q46</f>
        <v>0</v>
      </c>
      <c r="S46" s="6"/>
      <c r="T46" s="6"/>
      <c r="U46" s="6"/>
      <c r="V46" s="6"/>
      <c r="W46" s="6"/>
      <c r="X46" s="6"/>
      <c r="Y46" s="6"/>
      <c r="Z46" s="18"/>
      <c r="AA46" s="6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5"/>
    </row>
    <row r="47" spans="1:56" s="68" customFormat="1">
      <c r="A47" s="65" t="s">
        <v>35</v>
      </c>
      <c r="B47" s="66">
        <f t="shared" ref="B47:L47" si="12">SUM(B9:B18)</f>
        <v>272.7</v>
      </c>
      <c r="C47" s="66">
        <f t="shared" si="12"/>
        <v>342.5</v>
      </c>
      <c r="D47" s="66">
        <f t="shared" si="12"/>
        <v>191.10000000000002</v>
      </c>
      <c r="E47" s="66">
        <f>SUM(E9:E18)</f>
        <v>151.4</v>
      </c>
      <c r="F47" s="66">
        <f t="shared" si="12"/>
        <v>160.6</v>
      </c>
      <c r="G47" s="66">
        <f t="shared" si="12"/>
        <v>141.4</v>
      </c>
      <c r="H47" s="66">
        <f t="shared" si="12"/>
        <v>82.7</v>
      </c>
      <c r="I47" s="66">
        <f t="shared" si="12"/>
        <v>101.7</v>
      </c>
      <c r="J47" s="66">
        <f t="shared" si="12"/>
        <v>64</v>
      </c>
      <c r="K47" s="66">
        <f t="shared" si="12"/>
        <v>39.299999999999997</v>
      </c>
      <c r="L47" s="66">
        <f t="shared" si="12"/>
        <v>229</v>
      </c>
      <c r="M47" s="66"/>
      <c r="N47" s="66">
        <f>SUM(N9:N18)</f>
        <v>128</v>
      </c>
      <c r="O47" s="66">
        <f>SUM(O9:O18)</f>
        <v>8610</v>
      </c>
      <c r="P47" s="66">
        <f>SUM(P9:P18)</f>
        <v>8630.5</v>
      </c>
      <c r="Q47" s="66">
        <f>SUM(Q9:Q18)</f>
        <v>8587</v>
      </c>
      <c r="R47" s="66">
        <f t="shared" si="11"/>
        <v>43.5</v>
      </c>
      <c r="S47" s="66">
        <f t="shared" ref="S47:AB47" si="13">SUM(S9:S18)</f>
        <v>10041.9</v>
      </c>
      <c r="T47" s="66">
        <f t="shared" si="13"/>
        <v>10080.600000000002</v>
      </c>
      <c r="U47" s="66">
        <f t="shared" si="13"/>
        <v>9996.0999999999985</v>
      </c>
      <c r="V47" s="66">
        <f t="shared" si="13"/>
        <v>84.40000000000029</v>
      </c>
      <c r="W47" s="66">
        <f t="shared" si="13"/>
        <v>45</v>
      </c>
      <c r="X47" s="66">
        <f t="shared" si="13"/>
        <v>100</v>
      </c>
      <c r="Y47" s="66">
        <f t="shared" si="13"/>
        <v>20</v>
      </c>
      <c r="Z47" s="66">
        <f>SUM(Z9:Z18)</f>
        <v>85.53</v>
      </c>
      <c r="AA47" s="66">
        <f t="shared" si="13"/>
        <v>0</v>
      </c>
      <c r="AB47" s="66">
        <f t="shared" si="13"/>
        <v>99.63</v>
      </c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67"/>
    </row>
    <row r="48" spans="1:56" s="68" customFormat="1">
      <c r="A48" s="65" t="s">
        <v>32</v>
      </c>
      <c r="B48" s="66">
        <f t="shared" ref="B48:Q48" si="14">AVERAGEA(B9:B18)</f>
        <v>27.27</v>
      </c>
      <c r="C48" s="66">
        <f t="shared" si="14"/>
        <v>34.25</v>
      </c>
      <c r="D48" s="66">
        <f t="shared" si="14"/>
        <v>19.110000000000003</v>
      </c>
      <c r="E48" s="66">
        <f>AVERAGEA(E9:E18)</f>
        <v>15.14</v>
      </c>
      <c r="F48" s="66">
        <f t="shared" si="14"/>
        <v>16.059999999999999</v>
      </c>
      <c r="G48" s="66">
        <f t="shared" si="14"/>
        <v>14.14</v>
      </c>
      <c r="H48" s="66">
        <f t="shared" si="14"/>
        <v>8.27</v>
      </c>
      <c r="I48" s="66">
        <f t="shared" si="14"/>
        <v>10.17</v>
      </c>
      <c r="J48" s="66">
        <f t="shared" si="14"/>
        <v>6.4</v>
      </c>
      <c r="K48" s="66">
        <f t="shared" si="14"/>
        <v>3.9299999999999997</v>
      </c>
      <c r="L48" s="66">
        <f t="shared" si="14"/>
        <v>22.9</v>
      </c>
      <c r="M48" s="66">
        <f t="shared" si="14"/>
        <v>38.4</v>
      </c>
      <c r="N48" s="66">
        <f t="shared" si="14"/>
        <v>12.8</v>
      </c>
      <c r="O48" s="66">
        <f t="shared" si="14"/>
        <v>861</v>
      </c>
      <c r="P48" s="66">
        <f t="shared" si="14"/>
        <v>863.05</v>
      </c>
      <c r="Q48" s="66">
        <f t="shared" si="14"/>
        <v>858.7</v>
      </c>
      <c r="R48" s="66">
        <f t="shared" si="11"/>
        <v>4.3499999999999091</v>
      </c>
      <c r="S48" s="66">
        <f t="shared" ref="S48:AB48" si="15">AVERAGEA(S9:S18)</f>
        <v>1004.1899999999999</v>
      </c>
      <c r="T48" s="66">
        <f t="shared" si="15"/>
        <v>1008.0600000000002</v>
      </c>
      <c r="U48" s="66">
        <f t="shared" si="15"/>
        <v>999.6099999999999</v>
      </c>
      <c r="V48" s="66">
        <f t="shared" si="15"/>
        <v>8.4400000000000297</v>
      </c>
      <c r="W48" s="66">
        <f t="shared" si="15"/>
        <v>4.5</v>
      </c>
      <c r="X48" s="66">
        <f t="shared" si="15"/>
        <v>10</v>
      </c>
      <c r="Y48" s="66">
        <f t="shared" si="15"/>
        <v>2</v>
      </c>
      <c r="Z48" s="66">
        <f>AVERAGEA(Z9:Z18)</f>
        <v>8.5530000000000008</v>
      </c>
      <c r="AA48" s="66">
        <f t="shared" si="15"/>
        <v>0</v>
      </c>
      <c r="AB48" s="66">
        <f t="shared" si="15"/>
        <v>9.9629999999999992</v>
      </c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67"/>
    </row>
    <row r="49" spans="1:39" s="68" customFormat="1">
      <c r="A49" s="65" t="s">
        <v>19</v>
      </c>
      <c r="B49" s="66">
        <f t="shared" ref="B49:Q49" si="16">MAXA(B9:B18)</f>
        <v>29</v>
      </c>
      <c r="C49" s="66">
        <f t="shared" si="16"/>
        <v>36.200000000000003</v>
      </c>
      <c r="D49" s="66">
        <f t="shared" si="16"/>
        <v>22.2</v>
      </c>
      <c r="E49" s="66">
        <f>MAXA(E9:E18)</f>
        <v>17.600000000000001</v>
      </c>
      <c r="F49" s="66">
        <f t="shared" si="16"/>
        <v>19.8</v>
      </c>
      <c r="G49" s="66">
        <f t="shared" si="16"/>
        <v>15.5</v>
      </c>
      <c r="H49" s="66">
        <f t="shared" si="16"/>
        <v>10.3</v>
      </c>
      <c r="I49" s="66">
        <f t="shared" si="16"/>
        <v>12.4</v>
      </c>
      <c r="J49" s="66">
        <f t="shared" si="16"/>
        <v>8.5</v>
      </c>
      <c r="K49" s="66">
        <f t="shared" si="16"/>
        <v>7.3</v>
      </c>
      <c r="L49" s="66">
        <f t="shared" si="16"/>
        <v>28</v>
      </c>
      <c r="M49" s="66">
        <f t="shared" si="16"/>
        <v>49</v>
      </c>
      <c r="N49" s="66">
        <f t="shared" si="16"/>
        <v>17</v>
      </c>
      <c r="O49" s="66">
        <f t="shared" si="16"/>
        <v>863.9</v>
      </c>
      <c r="P49" s="66">
        <f t="shared" si="16"/>
        <v>866.1</v>
      </c>
      <c r="Q49" s="66">
        <f t="shared" si="16"/>
        <v>861.4</v>
      </c>
      <c r="R49" s="66">
        <f t="shared" si="11"/>
        <v>4.7000000000000455</v>
      </c>
      <c r="S49" s="66">
        <f t="shared" ref="S49:AB49" si="17">MAXA(S9:S18)</f>
        <v>1007.5</v>
      </c>
      <c r="T49" s="66">
        <f t="shared" si="17"/>
        <v>1011.7</v>
      </c>
      <c r="U49" s="66">
        <f t="shared" si="17"/>
        <v>1003.1</v>
      </c>
      <c r="V49" s="66">
        <f t="shared" si="17"/>
        <v>10.5</v>
      </c>
      <c r="W49" s="66">
        <f t="shared" si="17"/>
        <v>7</v>
      </c>
      <c r="X49" s="66">
        <f t="shared" si="17"/>
        <v>10</v>
      </c>
      <c r="Y49" s="66">
        <f t="shared" si="17"/>
        <v>2</v>
      </c>
      <c r="Z49" s="66">
        <f>MAXA(Z9:Z18)</f>
        <v>12.2</v>
      </c>
      <c r="AA49" s="66">
        <f t="shared" si="17"/>
        <v>0</v>
      </c>
      <c r="AB49" s="66">
        <f t="shared" si="17"/>
        <v>11.97</v>
      </c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67"/>
    </row>
    <row r="50" spans="1:39" s="68" customFormat="1">
      <c r="A50" s="65" t="s">
        <v>20</v>
      </c>
      <c r="B50" s="66">
        <f t="shared" ref="B50:Q50" si="18">MINA(B9:B18)</f>
        <v>25.8</v>
      </c>
      <c r="C50" s="66">
        <f t="shared" si="18"/>
        <v>32.9</v>
      </c>
      <c r="D50" s="66">
        <f t="shared" si="18"/>
        <v>17</v>
      </c>
      <c r="E50" s="66">
        <f>MINA(E9:E18)</f>
        <v>11.9</v>
      </c>
      <c r="F50" s="66">
        <f t="shared" si="18"/>
        <v>12.5</v>
      </c>
      <c r="G50" s="66">
        <f t="shared" si="18"/>
        <v>12.3</v>
      </c>
      <c r="H50" s="66">
        <f t="shared" si="18"/>
        <v>5.9</v>
      </c>
      <c r="I50" s="66">
        <f t="shared" si="18"/>
        <v>7.1</v>
      </c>
      <c r="J50" s="66">
        <f t="shared" si="18"/>
        <v>3.7</v>
      </c>
      <c r="K50" s="66">
        <f t="shared" si="18"/>
        <v>-0.5</v>
      </c>
      <c r="L50" s="66">
        <f t="shared" si="18"/>
        <v>17</v>
      </c>
      <c r="M50" s="66">
        <f t="shared" si="18"/>
        <v>33</v>
      </c>
      <c r="N50" s="66">
        <f t="shared" si="18"/>
        <v>7</v>
      </c>
      <c r="O50" s="66">
        <f t="shared" si="18"/>
        <v>859.3</v>
      </c>
      <c r="P50" s="66">
        <f t="shared" si="18"/>
        <v>861.2</v>
      </c>
      <c r="Q50" s="66">
        <f t="shared" si="18"/>
        <v>857</v>
      </c>
      <c r="R50" s="66">
        <f t="shared" si="11"/>
        <v>4.2000000000000455</v>
      </c>
      <c r="S50" s="66">
        <f t="shared" ref="S50:AB50" si="19">MINA(S9:S18)</f>
        <v>1002.5</v>
      </c>
      <c r="T50" s="66">
        <f t="shared" si="19"/>
        <v>1005.2</v>
      </c>
      <c r="U50" s="66">
        <f t="shared" si="19"/>
        <v>997.5</v>
      </c>
      <c r="V50" s="66">
        <f t="shared" si="19"/>
        <v>7.1000000000000227</v>
      </c>
      <c r="W50" s="66">
        <f t="shared" si="19"/>
        <v>1</v>
      </c>
      <c r="X50" s="66">
        <f t="shared" si="19"/>
        <v>10</v>
      </c>
      <c r="Y50" s="66">
        <f t="shared" si="19"/>
        <v>2</v>
      </c>
      <c r="Z50" s="66">
        <f>MINA(Z9:Z18)</f>
        <v>3.2</v>
      </c>
      <c r="AA50" s="66">
        <f t="shared" si="19"/>
        <v>0</v>
      </c>
      <c r="AB50" s="66">
        <f t="shared" si="19"/>
        <v>8</v>
      </c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67"/>
    </row>
    <row r="51" spans="1:39">
      <c r="A51" s="20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4">
        <f t="shared" si="11"/>
        <v>0</v>
      </c>
      <c r="S51" s="6"/>
      <c r="T51" s="6"/>
      <c r="U51" s="6"/>
      <c r="V51" s="6"/>
      <c r="W51" s="6"/>
      <c r="X51" s="6"/>
      <c r="Y51" s="6"/>
      <c r="Z51" s="18"/>
      <c r="AA51" s="6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5"/>
    </row>
    <row r="52" spans="1:39" s="72" customFormat="1">
      <c r="A52" s="69" t="s">
        <v>31</v>
      </c>
      <c r="B52" s="70">
        <f t="shared" ref="B52:AB52" si="20">SUM(B19:B28)</f>
        <v>270.09999999999997</v>
      </c>
      <c r="C52" s="70">
        <f t="shared" si="20"/>
        <v>338.40000000000003</v>
      </c>
      <c r="D52" s="70">
        <f t="shared" si="20"/>
        <v>200.9</v>
      </c>
      <c r="E52" s="70">
        <f t="shared" si="20"/>
        <v>137.5</v>
      </c>
      <c r="F52" s="70">
        <f t="shared" si="20"/>
        <v>173</v>
      </c>
      <c r="G52" s="70">
        <f t="shared" si="20"/>
        <v>162</v>
      </c>
      <c r="H52" s="70">
        <f t="shared" si="20"/>
        <v>119.1</v>
      </c>
      <c r="I52" s="70">
        <f t="shared" si="20"/>
        <v>139.1</v>
      </c>
      <c r="J52" s="70">
        <f t="shared" si="20"/>
        <v>100</v>
      </c>
      <c r="K52" s="70">
        <f t="shared" si="20"/>
        <v>90.4</v>
      </c>
      <c r="L52" s="70">
        <f t="shared" si="20"/>
        <v>399</v>
      </c>
      <c r="M52" s="70">
        <f t="shared" si="20"/>
        <v>594</v>
      </c>
      <c r="N52" s="70">
        <f t="shared" si="20"/>
        <v>231</v>
      </c>
      <c r="O52" s="70">
        <f t="shared" si="20"/>
        <v>8600.2999999999993</v>
      </c>
      <c r="P52" s="70">
        <f t="shared" si="20"/>
        <v>8619.1</v>
      </c>
      <c r="Q52" s="70">
        <f t="shared" si="20"/>
        <v>8578.6</v>
      </c>
      <c r="R52" s="70">
        <f t="shared" si="20"/>
        <v>40.500000000000114</v>
      </c>
      <c r="S52" s="70">
        <f t="shared" si="20"/>
        <v>10030.5</v>
      </c>
      <c r="T52" s="70">
        <f t="shared" si="20"/>
        <v>10065.4</v>
      </c>
      <c r="U52" s="70">
        <f t="shared" si="20"/>
        <v>9984.9</v>
      </c>
      <c r="V52" s="70">
        <f t="shared" si="20"/>
        <v>80.500000000000114</v>
      </c>
      <c r="W52" s="70">
        <f t="shared" si="20"/>
        <v>44</v>
      </c>
      <c r="X52" s="70">
        <f t="shared" si="20"/>
        <v>100</v>
      </c>
      <c r="Y52" s="70">
        <f t="shared" si="20"/>
        <v>20</v>
      </c>
      <c r="Z52" s="70">
        <f>SUM(Z19:Z28)</f>
        <v>86.529999999999987</v>
      </c>
      <c r="AA52" s="70">
        <f t="shared" si="20"/>
        <v>11.5</v>
      </c>
      <c r="AB52" s="70">
        <f t="shared" si="20"/>
        <v>89.3</v>
      </c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71"/>
    </row>
    <row r="53" spans="1:39" s="72" customFormat="1">
      <c r="A53" s="69" t="s">
        <v>32</v>
      </c>
      <c r="B53" s="70">
        <f t="shared" ref="B53:AB53" si="21">AVERAGEA(B19:B28)</f>
        <v>27.009999999999998</v>
      </c>
      <c r="C53" s="70">
        <f t="shared" si="21"/>
        <v>33.840000000000003</v>
      </c>
      <c r="D53" s="70">
        <f t="shared" si="21"/>
        <v>20.09</v>
      </c>
      <c r="E53" s="70">
        <f t="shared" si="21"/>
        <v>13.75</v>
      </c>
      <c r="F53" s="70">
        <f t="shared" si="21"/>
        <v>17.3</v>
      </c>
      <c r="G53" s="70">
        <f t="shared" si="21"/>
        <v>16.2</v>
      </c>
      <c r="H53" s="70">
        <f t="shared" si="21"/>
        <v>11.91</v>
      </c>
      <c r="I53" s="70">
        <f t="shared" si="21"/>
        <v>13.91</v>
      </c>
      <c r="J53" s="70">
        <f t="shared" si="21"/>
        <v>10</v>
      </c>
      <c r="K53" s="70">
        <f t="shared" si="21"/>
        <v>9.0400000000000009</v>
      </c>
      <c r="L53" s="70">
        <f t="shared" si="21"/>
        <v>39.9</v>
      </c>
      <c r="M53" s="70">
        <f t="shared" si="21"/>
        <v>59.4</v>
      </c>
      <c r="N53" s="70">
        <f t="shared" si="21"/>
        <v>23.1</v>
      </c>
      <c r="O53" s="70">
        <f t="shared" si="21"/>
        <v>860.03</v>
      </c>
      <c r="P53" s="70">
        <f t="shared" si="21"/>
        <v>861.91000000000008</v>
      </c>
      <c r="Q53" s="70">
        <f t="shared" si="21"/>
        <v>857.86</v>
      </c>
      <c r="R53" s="70">
        <f t="shared" si="21"/>
        <v>4.0500000000000114</v>
      </c>
      <c r="S53" s="70">
        <f t="shared" si="21"/>
        <v>1003.05</v>
      </c>
      <c r="T53" s="70">
        <f t="shared" si="21"/>
        <v>1006.54</v>
      </c>
      <c r="U53" s="70">
        <f t="shared" si="21"/>
        <v>998.49</v>
      </c>
      <c r="V53" s="70">
        <f t="shared" si="21"/>
        <v>8.0500000000000114</v>
      </c>
      <c r="W53" s="70">
        <f t="shared" si="21"/>
        <v>4.4000000000000004</v>
      </c>
      <c r="X53" s="70">
        <f t="shared" si="21"/>
        <v>10</v>
      </c>
      <c r="Y53" s="70">
        <f t="shared" si="21"/>
        <v>2</v>
      </c>
      <c r="Z53" s="70">
        <f>AVERAGEA(Z19:Z28)</f>
        <v>8.6529999999999987</v>
      </c>
      <c r="AA53" s="70">
        <f t="shared" si="21"/>
        <v>1.1499999999999999</v>
      </c>
      <c r="AB53" s="70">
        <f t="shared" si="21"/>
        <v>8.93</v>
      </c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71"/>
    </row>
    <row r="54" spans="1:39" s="72" customFormat="1">
      <c r="A54" s="69" t="s">
        <v>19</v>
      </c>
      <c r="B54" s="70">
        <f t="shared" ref="B54:AB54" si="22">MAXA(B19:B28)</f>
        <v>30.3</v>
      </c>
      <c r="C54" s="70">
        <f t="shared" si="22"/>
        <v>38</v>
      </c>
      <c r="D54" s="70">
        <f t="shared" si="22"/>
        <v>23</v>
      </c>
      <c r="E54" s="70">
        <f t="shared" si="22"/>
        <v>18.3</v>
      </c>
      <c r="F54" s="70">
        <f t="shared" si="22"/>
        <v>21</v>
      </c>
      <c r="G54" s="70">
        <f t="shared" si="22"/>
        <v>17.399999999999999</v>
      </c>
      <c r="H54" s="70">
        <f t="shared" si="22"/>
        <v>17.600000000000001</v>
      </c>
      <c r="I54" s="70">
        <f t="shared" si="22"/>
        <v>19.600000000000001</v>
      </c>
      <c r="J54" s="70">
        <f t="shared" si="22"/>
        <v>14.9</v>
      </c>
      <c r="K54" s="70">
        <f t="shared" si="22"/>
        <v>15.6</v>
      </c>
      <c r="L54" s="70">
        <f t="shared" si="22"/>
        <v>74</v>
      </c>
      <c r="M54" s="70">
        <f>MAXA(M19:M28)</f>
        <v>96</v>
      </c>
      <c r="N54" s="70">
        <f t="shared" si="22"/>
        <v>51</v>
      </c>
      <c r="O54" s="70">
        <f t="shared" si="22"/>
        <v>861.8</v>
      </c>
      <c r="P54" s="70">
        <f t="shared" si="22"/>
        <v>863.1</v>
      </c>
      <c r="Q54" s="70">
        <f t="shared" si="22"/>
        <v>860.8</v>
      </c>
      <c r="R54" s="70">
        <f t="shared" si="22"/>
        <v>5.8999999999999773</v>
      </c>
      <c r="S54" s="70">
        <f t="shared" si="22"/>
        <v>1005.3</v>
      </c>
      <c r="T54" s="70">
        <f t="shared" si="22"/>
        <v>1008.6</v>
      </c>
      <c r="U54" s="70">
        <f t="shared" si="22"/>
        <v>1002.4</v>
      </c>
      <c r="V54" s="70">
        <f t="shared" si="22"/>
        <v>10.600000000000023</v>
      </c>
      <c r="W54" s="70">
        <f t="shared" si="22"/>
        <v>8</v>
      </c>
      <c r="X54" s="70">
        <f t="shared" si="22"/>
        <v>10</v>
      </c>
      <c r="Y54" s="70">
        <f t="shared" si="22"/>
        <v>2</v>
      </c>
      <c r="Z54" s="70">
        <f>MAXA(Z19:Z28)</f>
        <v>12.3</v>
      </c>
      <c r="AA54" s="70">
        <f t="shared" si="22"/>
        <v>6.9</v>
      </c>
      <c r="AB54" s="70">
        <f t="shared" si="22"/>
        <v>13.28</v>
      </c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71"/>
    </row>
    <row r="55" spans="1:39" s="72" customFormat="1">
      <c r="A55" s="69" t="s">
        <v>20</v>
      </c>
      <c r="B55" s="70">
        <f t="shared" ref="B55:AB55" si="23">MINA(B19:B28)</f>
        <v>20.7</v>
      </c>
      <c r="C55" s="70">
        <f t="shared" si="23"/>
        <v>23.3</v>
      </c>
      <c r="D55" s="70">
        <f t="shared" si="23"/>
        <v>15.8</v>
      </c>
      <c r="E55" s="70">
        <f t="shared" si="23"/>
        <v>4.1999999999999993</v>
      </c>
      <c r="F55" s="70">
        <f t="shared" si="23"/>
        <v>14.5</v>
      </c>
      <c r="G55" s="70">
        <f t="shared" si="23"/>
        <v>14.1</v>
      </c>
      <c r="H55" s="70">
        <f t="shared" si="23"/>
        <v>8.1999999999999993</v>
      </c>
      <c r="I55" s="70">
        <f t="shared" si="23"/>
        <v>8.8000000000000007</v>
      </c>
      <c r="J55" s="70">
        <f t="shared" si="23"/>
        <v>6.8</v>
      </c>
      <c r="K55" s="70">
        <f t="shared" si="23"/>
        <v>4.2</v>
      </c>
      <c r="L55" s="70">
        <f t="shared" si="23"/>
        <v>20</v>
      </c>
      <c r="M55" s="70">
        <f t="shared" si="23"/>
        <v>32</v>
      </c>
      <c r="N55" s="70">
        <f t="shared" si="23"/>
        <v>11</v>
      </c>
      <c r="O55" s="70">
        <f t="shared" si="23"/>
        <v>858.6</v>
      </c>
      <c r="P55" s="70">
        <f t="shared" si="23"/>
        <v>860.1</v>
      </c>
      <c r="Q55" s="70">
        <f t="shared" si="23"/>
        <v>855.5</v>
      </c>
      <c r="R55" s="70">
        <f t="shared" si="23"/>
        <v>1.8000000000000682</v>
      </c>
      <c r="S55" s="70">
        <f t="shared" si="23"/>
        <v>1000.5</v>
      </c>
      <c r="T55" s="70">
        <f t="shared" si="23"/>
        <v>1004.4</v>
      </c>
      <c r="U55" s="70">
        <f t="shared" si="23"/>
        <v>995</v>
      </c>
      <c r="V55" s="70">
        <f t="shared" si="23"/>
        <v>4.1000000000000227</v>
      </c>
      <c r="W55" s="70">
        <f t="shared" si="23"/>
        <v>2</v>
      </c>
      <c r="X55" s="70">
        <f t="shared" si="23"/>
        <v>10</v>
      </c>
      <c r="Y55" s="70">
        <f t="shared" si="23"/>
        <v>2</v>
      </c>
      <c r="Z55" s="70">
        <f>MINA(Z19:Z28)</f>
        <v>0</v>
      </c>
      <c r="AA55" s="70">
        <f t="shared" si="23"/>
        <v>0</v>
      </c>
      <c r="AB55" s="70">
        <f t="shared" si="23"/>
        <v>1.48</v>
      </c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71"/>
    </row>
    <row r="56" spans="1:39">
      <c r="A56" s="20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11"/>
      <c r="AA56" s="6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5"/>
    </row>
    <row r="57" spans="1:39" s="75" customFormat="1">
      <c r="A57" s="76" t="s">
        <v>31</v>
      </c>
      <c r="B57" s="73">
        <f t="shared" ref="B57:AB57" si="24">SUM(B29:B39)</f>
        <v>259.89999999999998</v>
      </c>
      <c r="C57" s="73">
        <f t="shared" si="24"/>
        <v>328.6</v>
      </c>
      <c r="D57" s="73">
        <f t="shared" si="24"/>
        <v>201.6</v>
      </c>
      <c r="E57" s="73">
        <f t="shared" si="24"/>
        <v>126.99999999999999</v>
      </c>
      <c r="F57" s="73">
        <f t="shared" si="24"/>
        <v>190.5</v>
      </c>
      <c r="G57" s="73">
        <f t="shared" si="24"/>
        <v>184.79999999999998</v>
      </c>
      <c r="H57" s="73">
        <f t="shared" si="24"/>
        <v>166.7</v>
      </c>
      <c r="I57" s="73">
        <f t="shared" si="24"/>
        <v>193</v>
      </c>
      <c r="J57" s="73">
        <f t="shared" si="24"/>
        <v>137.6</v>
      </c>
      <c r="K57" s="73">
        <f t="shared" si="24"/>
        <v>146.1</v>
      </c>
      <c r="L57" s="73">
        <f t="shared" si="24"/>
        <v>522</v>
      </c>
      <c r="M57" s="73">
        <f t="shared" si="24"/>
        <v>795</v>
      </c>
      <c r="N57" s="73">
        <f t="shared" si="24"/>
        <v>305</v>
      </c>
      <c r="O57" s="73">
        <f t="shared" si="24"/>
        <v>8606.6999999999989</v>
      </c>
      <c r="P57" s="73">
        <f t="shared" si="24"/>
        <v>8631.2000000000007</v>
      </c>
      <c r="Q57" s="73">
        <f t="shared" si="24"/>
        <v>8586.2999999999993</v>
      </c>
      <c r="R57" s="73">
        <f t="shared" si="24"/>
        <v>44.900000000000091</v>
      </c>
      <c r="S57" s="73">
        <f t="shared" si="24"/>
        <v>10047.600000000002</v>
      </c>
      <c r="T57" s="73">
        <f t="shared" si="24"/>
        <v>10073.800000000001</v>
      </c>
      <c r="U57" s="73">
        <f t="shared" si="24"/>
        <v>10005.1</v>
      </c>
      <c r="V57" s="73">
        <f t="shared" si="24"/>
        <v>68.699999999999818</v>
      </c>
      <c r="W57" s="73">
        <f t="shared" si="24"/>
        <v>40</v>
      </c>
      <c r="X57" s="73">
        <f t="shared" si="24"/>
        <v>100</v>
      </c>
      <c r="Y57" s="73">
        <f t="shared" si="24"/>
        <v>20</v>
      </c>
      <c r="Z57" s="73">
        <f>SUM(Z29:Z39)</f>
        <v>97.2</v>
      </c>
      <c r="AA57" s="73">
        <f t="shared" si="24"/>
        <v>40</v>
      </c>
      <c r="AB57" s="73">
        <f t="shared" si="24"/>
        <v>77.8</v>
      </c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74"/>
    </row>
    <row r="58" spans="1:39" s="75" customFormat="1">
      <c r="A58" s="76" t="s">
        <v>32</v>
      </c>
      <c r="B58" s="73">
        <f t="shared" ref="B58:AB58" si="25">AVERAGEA(B29:B39)</f>
        <v>25.99</v>
      </c>
      <c r="C58" s="73">
        <f t="shared" si="25"/>
        <v>32.86</v>
      </c>
      <c r="D58" s="73">
        <f t="shared" si="25"/>
        <v>20.16</v>
      </c>
      <c r="E58" s="73">
        <f t="shared" si="25"/>
        <v>12.7</v>
      </c>
      <c r="F58" s="73">
        <f t="shared" si="25"/>
        <v>19.05</v>
      </c>
      <c r="G58" s="73">
        <f t="shared" si="25"/>
        <v>18.479999999999997</v>
      </c>
      <c r="H58" s="73">
        <f t="shared" si="25"/>
        <v>16.669999999999998</v>
      </c>
      <c r="I58" s="73">
        <f t="shared" si="25"/>
        <v>19.3</v>
      </c>
      <c r="J58" s="73">
        <f t="shared" si="25"/>
        <v>13.76</v>
      </c>
      <c r="K58" s="73">
        <f t="shared" si="25"/>
        <v>14.61</v>
      </c>
      <c r="L58" s="73">
        <f t="shared" si="25"/>
        <v>52.2</v>
      </c>
      <c r="M58" s="73">
        <f t="shared" si="25"/>
        <v>79.5</v>
      </c>
      <c r="N58" s="73">
        <f t="shared" si="25"/>
        <v>30.5</v>
      </c>
      <c r="O58" s="73">
        <f t="shared" si="25"/>
        <v>860.66999999999985</v>
      </c>
      <c r="P58" s="73">
        <f t="shared" si="25"/>
        <v>863.12000000000012</v>
      </c>
      <c r="Q58" s="73">
        <f t="shared" si="25"/>
        <v>858.62999999999988</v>
      </c>
      <c r="R58" s="73">
        <f t="shared" si="25"/>
        <v>4.4900000000000091</v>
      </c>
      <c r="S58" s="73">
        <f t="shared" si="25"/>
        <v>1004.7600000000002</v>
      </c>
      <c r="T58" s="73">
        <f t="shared" si="25"/>
        <v>1007.3800000000001</v>
      </c>
      <c r="U58" s="73">
        <f t="shared" si="25"/>
        <v>1000.51</v>
      </c>
      <c r="V58" s="73">
        <f t="shared" si="25"/>
        <v>6.8699999999999815</v>
      </c>
      <c r="W58" s="73">
        <f t="shared" si="25"/>
        <v>4.4444444444444446</v>
      </c>
      <c r="X58" s="73">
        <f t="shared" si="25"/>
        <v>10</v>
      </c>
      <c r="Y58" s="73">
        <f t="shared" si="25"/>
        <v>2</v>
      </c>
      <c r="Z58" s="73">
        <f>AVERAGEA(Z29:Z39)</f>
        <v>9.7200000000000006</v>
      </c>
      <c r="AA58" s="73">
        <f t="shared" si="25"/>
        <v>4</v>
      </c>
      <c r="AB58" s="73">
        <f t="shared" si="25"/>
        <v>7.7799999999999994</v>
      </c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74"/>
    </row>
    <row r="59" spans="1:39" s="75" customFormat="1">
      <c r="A59" s="76" t="s">
        <v>19</v>
      </c>
      <c r="B59" s="73">
        <f t="shared" ref="B59:AB59" si="26">MAXA(B29:B39)</f>
        <v>29.8</v>
      </c>
      <c r="C59" s="73">
        <f t="shared" si="26"/>
        <v>34.799999999999997</v>
      </c>
      <c r="D59" s="73">
        <f t="shared" si="26"/>
        <v>22.6</v>
      </c>
      <c r="E59" s="73">
        <f t="shared" si="26"/>
        <v>14.4</v>
      </c>
      <c r="F59" s="73">
        <f t="shared" si="26"/>
        <v>23</v>
      </c>
      <c r="G59" s="73">
        <f t="shared" si="26"/>
        <v>19</v>
      </c>
      <c r="H59" s="73">
        <f t="shared" si="26"/>
        <v>18.7</v>
      </c>
      <c r="I59" s="73">
        <f t="shared" si="26"/>
        <v>21.2</v>
      </c>
      <c r="J59" s="73">
        <f t="shared" si="26"/>
        <v>15.6</v>
      </c>
      <c r="K59" s="73">
        <f t="shared" si="26"/>
        <v>16.3</v>
      </c>
      <c r="L59" s="73">
        <f t="shared" si="26"/>
        <v>68</v>
      </c>
      <c r="M59" s="73">
        <f t="shared" si="26"/>
        <v>93</v>
      </c>
      <c r="N59" s="73">
        <f t="shared" si="26"/>
        <v>40</v>
      </c>
      <c r="O59" s="73">
        <f t="shared" si="26"/>
        <v>862.2</v>
      </c>
      <c r="P59" s="73">
        <f t="shared" si="26"/>
        <v>869.1</v>
      </c>
      <c r="Q59" s="73">
        <f t="shared" si="26"/>
        <v>861</v>
      </c>
      <c r="R59" s="73">
        <f t="shared" si="26"/>
        <v>9.3999999999999773</v>
      </c>
      <c r="S59" s="73">
        <f t="shared" si="26"/>
        <v>1008.1</v>
      </c>
      <c r="T59" s="73">
        <f t="shared" si="26"/>
        <v>1010.9</v>
      </c>
      <c r="U59" s="73">
        <f t="shared" si="26"/>
        <v>1003.9</v>
      </c>
      <c r="V59" s="73">
        <f t="shared" si="26"/>
        <v>8.6999999999999318</v>
      </c>
      <c r="W59" s="73">
        <f t="shared" si="26"/>
        <v>6</v>
      </c>
      <c r="X59" s="73">
        <f t="shared" si="26"/>
        <v>10</v>
      </c>
      <c r="Y59" s="73">
        <f t="shared" si="26"/>
        <v>2</v>
      </c>
      <c r="Z59" s="73">
        <f>MAXA(Z29:Z39)</f>
        <v>12.6</v>
      </c>
      <c r="AA59" s="73">
        <f t="shared" si="26"/>
        <v>17.899999999999999</v>
      </c>
      <c r="AB59" s="73">
        <f t="shared" si="26"/>
        <v>11.91</v>
      </c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74"/>
    </row>
    <row r="60" spans="1:39" s="75" customFormat="1">
      <c r="A60" s="76" t="s">
        <v>20</v>
      </c>
      <c r="B60" s="73">
        <f t="shared" ref="B60:AB60" si="27">MINA(B29:B39)</f>
        <v>23</v>
      </c>
      <c r="C60" s="73">
        <f t="shared" si="27"/>
        <v>31</v>
      </c>
      <c r="D60" s="73">
        <f t="shared" si="27"/>
        <v>18.3</v>
      </c>
      <c r="E60" s="73">
        <f t="shared" si="27"/>
        <v>10.8</v>
      </c>
      <c r="F60" s="73">
        <f t="shared" si="27"/>
        <v>17</v>
      </c>
      <c r="G60" s="73">
        <f t="shared" si="27"/>
        <v>17.5</v>
      </c>
      <c r="H60" s="73">
        <f t="shared" si="27"/>
        <v>14.3</v>
      </c>
      <c r="I60" s="73">
        <f t="shared" si="27"/>
        <v>16.8</v>
      </c>
      <c r="J60" s="73">
        <f t="shared" si="27"/>
        <v>10.5</v>
      </c>
      <c r="K60" s="73">
        <f t="shared" si="27"/>
        <v>12</v>
      </c>
      <c r="L60" s="73">
        <f t="shared" si="27"/>
        <v>39</v>
      </c>
      <c r="M60" s="73">
        <f t="shared" si="27"/>
        <v>68</v>
      </c>
      <c r="N60" s="73">
        <f t="shared" si="27"/>
        <v>20</v>
      </c>
      <c r="O60" s="73">
        <f t="shared" si="27"/>
        <v>858.7</v>
      </c>
      <c r="P60" s="73">
        <f t="shared" si="27"/>
        <v>860.3</v>
      </c>
      <c r="Q60" s="73">
        <f t="shared" si="27"/>
        <v>856</v>
      </c>
      <c r="R60" s="73">
        <f t="shared" si="27"/>
        <v>1.2999999999999545</v>
      </c>
      <c r="S60" s="73">
        <f t="shared" si="27"/>
        <v>1002.5</v>
      </c>
      <c r="T60" s="73">
        <f t="shared" si="27"/>
        <v>1004.9</v>
      </c>
      <c r="U60" s="73">
        <f t="shared" si="27"/>
        <v>997.7</v>
      </c>
      <c r="V60" s="73">
        <f t="shared" si="27"/>
        <v>2.2000000000000455</v>
      </c>
      <c r="W60" s="73">
        <f t="shared" si="27"/>
        <v>3</v>
      </c>
      <c r="X60" s="73">
        <f t="shared" si="27"/>
        <v>10</v>
      </c>
      <c r="Y60" s="73">
        <f t="shared" si="27"/>
        <v>2</v>
      </c>
      <c r="Z60" s="73">
        <f>MINA(Z29:Z39)</f>
        <v>6.2</v>
      </c>
      <c r="AA60" s="73">
        <f t="shared" si="27"/>
        <v>0</v>
      </c>
      <c r="AB60" s="73">
        <f t="shared" si="27"/>
        <v>5.73</v>
      </c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74"/>
    </row>
    <row r="61" spans="1:39">
      <c r="Z61" s="19"/>
    </row>
    <row r="62" spans="1:39">
      <c r="Z62" s="19"/>
    </row>
    <row r="63" spans="1:39">
      <c r="A63" s="142" t="s">
        <v>49</v>
      </c>
      <c r="B63" s="142"/>
      <c r="C63" s="142"/>
      <c r="D63" s="142"/>
      <c r="E63" s="142"/>
      <c r="F63" s="142"/>
      <c r="G63" s="49"/>
      <c r="H63" s="1" t="s">
        <v>48</v>
      </c>
    </row>
    <row r="66" spans="1:5">
      <c r="A66" s="64"/>
      <c r="B66" s="137" t="s">
        <v>44</v>
      </c>
      <c r="C66" s="137"/>
      <c r="D66" s="137"/>
      <c r="E66" s="137"/>
    </row>
    <row r="68" spans="1:5">
      <c r="A68" s="68"/>
      <c r="B68" s="137" t="s">
        <v>45</v>
      </c>
      <c r="C68" s="137"/>
      <c r="D68" s="137"/>
      <c r="E68" s="137"/>
    </row>
    <row r="70" spans="1:5">
      <c r="A70" s="72"/>
      <c r="B70" s="137" t="s">
        <v>46</v>
      </c>
      <c r="C70" s="137"/>
      <c r="D70" s="137"/>
      <c r="E70" s="137"/>
    </row>
    <row r="72" spans="1:5">
      <c r="A72" s="75"/>
      <c r="B72" s="137" t="s">
        <v>47</v>
      </c>
      <c r="C72" s="137"/>
      <c r="D72" s="137"/>
      <c r="E72" s="137"/>
    </row>
  </sheetData>
  <mergeCells count="15">
    <mergeCell ref="BA7:BB7"/>
    <mergeCell ref="BC7:BD7"/>
    <mergeCell ref="A63:F63"/>
    <mergeCell ref="B66:E66"/>
    <mergeCell ref="A1:BA1"/>
    <mergeCell ref="A2:BA2"/>
    <mergeCell ref="A3:BA3"/>
    <mergeCell ref="A4:BA4"/>
    <mergeCell ref="D5:I5"/>
    <mergeCell ref="AC5:AL5"/>
    <mergeCell ref="B68:E68"/>
    <mergeCell ref="B70:E70"/>
    <mergeCell ref="B72:E72"/>
    <mergeCell ref="AC6:AK6"/>
    <mergeCell ref="AY7:AZ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syncVertical="1" syncRef="A8" transitionEvaluation="1" codeName="Hoja1"/>
  <dimension ref="A1:BD72"/>
  <sheetViews>
    <sheetView topLeftCell="A4" workbookViewId="0">
      <pane ySplit="4" topLeftCell="A8" activePane="bottomLeft" state="frozen"/>
      <selection activeCell="A4" sqref="A4"/>
      <selection pane="bottomLeft" activeCell="A4" sqref="A1:IV65536"/>
    </sheetView>
  </sheetViews>
  <sheetFormatPr baseColWidth="10" defaultColWidth="9.625" defaultRowHeight="12.75"/>
  <cols>
    <col min="1" max="1" width="6.625" style="1" customWidth="1"/>
    <col min="2" max="2" width="7.875" style="1" customWidth="1"/>
    <col min="3" max="3" width="5.375" style="1" customWidth="1"/>
    <col min="4" max="4" width="5.75" style="1" customWidth="1"/>
    <col min="5" max="5" width="6.75" style="1" customWidth="1"/>
    <col min="6" max="6" width="7.5" style="1" customWidth="1"/>
    <col min="7" max="7" width="7.625" style="1" customWidth="1"/>
    <col min="8" max="8" width="7.875" style="1" customWidth="1"/>
    <col min="9" max="9" width="7.625" style="1" customWidth="1"/>
    <col min="10" max="10" width="8.125" style="1" customWidth="1"/>
    <col min="11" max="11" width="7.75" style="1" customWidth="1"/>
    <col min="12" max="13" width="8.125" style="1" customWidth="1"/>
    <col min="14" max="14" width="7.75" style="1" customWidth="1"/>
    <col min="15" max="17" width="8.25" style="1" bestFit="1" customWidth="1"/>
    <col min="18" max="18" width="6.75" style="1" customWidth="1"/>
    <col min="19" max="21" width="8.25" style="1" bestFit="1" customWidth="1"/>
    <col min="22" max="22" width="6.875" style="1" customWidth="1"/>
    <col min="23" max="23" width="5.625" style="1" customWidth="1"/>
    <col min="24" max="24" width="6.375" style="1" customWidth="1"/>
    <col min="25" max="25" width="5.75" style="1" customWidth="1"/>
    <col min="26" max="26" width="9.125" style="1" customWidth="1"/>
    <col min="27" max="27" width="6" style="1" customWidth="1"/>
    <col min="28" max="38" width="6.625" style="1" customWidth="1"/>
    <col min="39" max="39" width="6.5" style="1" customWidth="1"/>
    <col min="40" max="40" width="5.25" style="1" customWidth="1"/>
    <col min="41" max="41" width="6.375" style="1" customWidth="1"/>
    <col min="42" max="42" width="10.125" style="1" customWidth="1"/>
    <col min="43" max="43" width="7.5" style="1" customWidth="1"/>
    <col min="44" max="44" width="6.125" style="1" customWidth="1"/>
    <col min="45" max="45" width="8.625" style="1" customWidth="1"/>
    <col min="46" max="46" width="5.75" style="1" customWidth="1"/>
    <col min="47" max="47" width="9.375" style="1" customWidth="1"/>
    <col min="48" max="48" width="6.125" style="1" customWidth="1"/>
    <col min="49" max="49" width="9.125" style="1" customWidth="1"/>
    <col min="50" max="50" width="5" style="1" customWidth="1"/>
    <col min="51" max="51" width="5.125" style="1" customWidth="1"/>
    <col min="52" max="52" width="3.5" style="1" customWidth="1"/>
    <col min="53" max="53" width="4" style="1" customWidth="1"/>
    <col min="54" max="55" width="9.625" style="1"/>
    <col min="56" max="56" width="5.875" style="1" customWidth="1"/>
    <col min="57" max="16384" width="9.625" style="1"/>
  </cols>
  <sheetData>
    <row r="1" spans="1:56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</row>
    <row r="2" spans="1:56">
      <c r="A2" s="143" t="s">
        <v>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</row>
    <row r="3" spans="1:56">
      <c r="A3" s="143" t="s">
        <v>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</row>
    <row r="4" spans="1:56">
      <c r="A4" s="144" t="s">
        <v>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A4" s="144"/>
    </row>
    <row r="5" spans="1:56">
      <c r="A5" s="22" t="s">
        <v>79</v>
      </c>
      <c r="B5" s="23">
        <v>2009</v>
      </c>
      <c r="C5" s="24"/>
      <c r="D5" s="145" t="s">
        <v>80</v>
      </c>
      <c r="E5" s="146"/>
      <c r="F5" s="146"/>
      <c r="G5" s="146"/>
      <c r="H5" s="146"/>
      <c r="I5" s="147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6" t="s">
        <v>78</v>
      </c>
      <c r="AA5" s="25">
        <v>2008</v>
      </c>
      <c r="AB5" s="25"/>
      <c r="AC5" s="148" t="s">
        <v>50</v>
      </c>
      <c r="AD5" s="148"/>
      <c r="AE5" s="148"/>
      <c r="AF5" s="148"/>
      <c r="AG5" s="148"/>
      <c r="AH5" s="148"/>
      <c r="AI5" s="148"/>
      <c r="AJ5" s="148"/>
      <c r="AK5" s="148"/>
      <c r="AL5" s="148"/>
      <c r="AM5" s="93"/>
      <c r="AN5" s="93"/>
      <c r="AO5" s="93"/>
      <c r="AP5" s="107"/>
      <c r="AQ5" s="94"/>
      <c r="AR5" s="115"/>
      <c r="AS5" s="107"/>
      <c r="AT5" s="106" t="s">
        <v>73</v>
      </c>
      <c r="AU5" s="106"/>
      <c r="AV5" s="106"/>
      <c r="AW5" s="106"/>
      <c r="AX5" s="95"/>
      <c r="AY5" s="96"/>
      <c r="AZ5" s="97"/>
      <c r="BA5" s="97"/>
      <c r="BB5" s="106" t="s">
        <v>38</v>
      </c>
      <c r="BC5" s="106"/>
      <c r="BD5" s="107"/>
    </row>
    <row r="6" spans="1:56">
      <c r="A6" s="25"/>
      <c r="B6" s="27" t="s">
        <v>4</v>
      </c>
      <c r="C6" s="27"/>
      <c r="D6" s="27"/>
      <c r="E6" s="27"/>
      <c r="F6" s="27"/>
      <c r="G6" s="27"/>
      <c r="H6" s="27" t="s">
        <v>5</v>
      </c>
      <c r="I6" s="27"/>
      <c r="J6" s="27"/>
      <c r="K6" s="28"/>
      <c r="L6" s="27" t="s">
        <v>6</v>
      </c>
      <c r="M6" s="27"/>
      <c r="N6" s="27"/>
      <c r="O6" s="27" t="s">
        <v>7</v>
      </c>
      <c r="P6" s="27"/>
      <c r="Q6" s="27"/>
      <c r="R6" s="27"/>
      <c r="S6" s="27" t="s">
        <v>8</v>
      </c>
      <c r="T6" s="27"/>
      <c r="U6" s="27"/>
      <c r="V6" s="27"/>
      <c r="W6" s="25"/>
      <c r="X6" s="25"/>
      <c r="Y6" s="25"/>
      <c r="Z6" s="25"/>
      <c r="AA6" s="25"/>
      <c r="AB6" s="25"/>
      <c r="AC6" s="138" t="s">
        <v>59</v>
      </c>
      <c r="AD6" s="138"/>
      <c r="AE6" s="138"/>
      <c r="AF6" s="138"/>
      <c r="AG6" s="139"/>
      <c r="AH6" s="138"/>
      <c r="AI6" s="138"/>
      <c r="AJ6" s="138"/>
      <c r="AK6" s="138"/>
      <c r="AL6" s="90"/>
      <c r="AM6" s="105" t="s">
        <v>63</v>
      </c>
      <c r="AN6" s="106"/>
      <c r="AO6" s="106"/>
      <c r="AP6" s="107"/>
      <c r="AQ6" s="98" t="s">
        <v>68</v>
      </c>
      <c r="AR6" s="114" t="s">
        <v>69</v>
      </c>
      <c r="AS6" s="107"/>
      <c r="AT6" s="106"/>
      <c r="AU6" s="106"/>
      <c r="AV6" s="107"/>
      <c r="AW6" s="99" t="s">
        <v>74</v>
      </c>
      <c r="AX6" s="100"/>
      <c r="AY6" s="101"/>
      <c r="AZ6" s="101"/>
      <c r="BA6" s="102"/>
      <c r="BB6" s="108"/>
      <c r="BC6" s="109"/>
      <c r="BD6" s="110"/>
    </row>
    <row r="7" spans="1:56">
      <c r="A7" s="29" t="s">
        <v>34</v>
      </c>
      <c r="B7" s="29" t="s">
        <v>9</v>
      </c>
      <c r="C7" s="29" t="s">
        <v>10</v>
      </c>
      <c r="D7" s="29" t="s">
        <v>11</v>
      </c>
      <c r="E7" s="29" t="s">
        <v>12</v>
      </c>
      <c r="F7" s="30" t="s">
        <v>13</v>
      </c>
      <c r="G7" s="29" t="s">
        <v>33</v>
      </c>
      <c r="H7" s="29" t="s">
        <v>14</v>
      </c>
      <c r="I7" s="29" t="s">
        <v>15</v>
      </c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29" t="s">
        <v>21</v>
      </c>
      <c r="P7" s="29" t="s">
        <v>22</v>
      </c>
      <c r="Q7" s="29" t="s">
        <v>23</v>
      </c>
      <c r="R7" s="29" t="s">
        <v>12</v>
      </c>
      <c r="S7" s="29" t="s">
        <v>24</v>
      </c>
      <c r="T7" s="29" t="s">
        <v>22</v>
      </c>
      <c r="U7" s="29" t="s">
        <v>23</v>
      </c>
      <c r="V7" s="29" t="s">
        <v>12</v>
      </c>
      <c r="W7" s="29" t="s">
        <v>25</v>
      </c>
      <c r="X7" s="29" t="s">
        <v>26</v>
      </c>
      <c r="Y7" s="29" t="s">
        <v>27</v>
      </c>
      <c r="Z7" s="29" t="s">
        <v>28</v>
      </c>
      <c r="AA7" s="29" t="s">
        <v>29</v>
      </c>
      <c r="AB7" s="29" t="s">
        <v>30</v>
      </c>
      <c r="AC7" s="32" t="s">
        <v>51</v>
      </c>
      <c r="AD7" s="32" t="s">
        <v>37</v>
      </c>
      <c r="AE7" s="78" t="s">
        <v>52</v>
      </c>
      <c r="AF7" s="32" t="s">
        <v>53</v>
      </c>
      <c r="AG7" s="83" t="s">
        <v>54</v>
      </c>
      <c r="AH7" s="84" t="s">
        <v>58</v>
      </c>
      <c r="AI7" s="81"/>
      <c r="AJ7" s="81" t="s">
        <v>60</v>
      </c>
      <c r="AK7" s="81" t="s">
        <v>61</v>
      </c>
      <c r="AL7" s="81" t="s">
        <v>62</v>
      </c>
      <c r="AM7" s="111" t="s">
        <v>64</v>
      </c>
      <c r="AN7" s="111" t="s">
        <v>65</v>
      </c>
      <c r="AO7" s="111" t="s">
        <v>66</v>
      </c>
      <c r="AP7" s="111" t="s">
        <v>67</v>
      </c>
      <c r="AQ7" s="111" t="s">
        <v>70</v>
      </c>
      <c r="AR7" s="111" t="s">
        <v>71</v>
      </c>
      <c r="AS7" s="111" t="s">
        <v>72</v>
      </c>
      <c r="AT7" s="103" t="s">
        <v>55</v>
      </c>
      <c r="AU7" s="103" t="s">
        <v>56</v>
      </c>
      <c r="AV7" s="104" t="s">
        <v>57</v>
      </c>
      <c r="AW7" s="112" t="s">
        <v>76</v>
      </c>
      <c r="AX7" s="113" t="s">
        <v>75</v>
      </c>
      <c r="AY7" s="140" t="s">
        <v>41</v>
      </c>
      <c r="AZ7" s="141"/>
      <c r="BA7" s="140" t="s">
        <v>40</v>
      </c>
      <c r="BB7" s="141"/>
      <c r="BC7" s="140" t="s">
        <v>39</v>
      </c>
      <c r="BD7" s="141"/>
    </row>
    <row r="8" spans="1:56">
      <c r="A8" s="33"/>
      <c r="B8" s="34"/>
      <c r="C8" s="34"/>
      <c r="D8" s="35"/>
      <c r="E8" s="34"/>
      <c r="F8" s="36"/>
      <c r="G8" s="35"/>
      <c r="H8" s="34"/>
      <c r="I8" s="35"/>
      <c r="J8" s="35"/>
      <c r="K8" s="35"/>
      <c r="L8" s="35"/>
      <c r="M8" s="35"/>
      <c r="N8" s="34"/>
      <c r="O8" s="34"/>
      <c r="P8" s="34"/>
      <c r="Q8" s="35"/>
      <c r="R8" s="35"/>
      <c r="S8" s="35"/>
      <c r="T8" s="35"/>
      <c r="U8" s="35"/>
      <c r="V8" s="34"/>
      <c r="W8" s="35"/>
      <c r="X8" s="34"/>
      <c r="Y8" s="34"/>
      <c r="Z8" s="34"/>
      <c r="AA8" s="34"/>
      <c r="AB8" s="37"/>
      <c r="AC8" s="37"/>
      <c r="AD8" s="37"/>
      <c r="AE8" s="37"/>
      <c r="AF8" s="37"/>
      <c r="AG8" s="37"/>
      <c r="AH8" s="37"/>
      <c r="AI8" s="80" t="s">
        <v>77</v>
      </c>
      <c r="AJ8" s="37"/>
      <c r="AK8" s="37"/>
      <c r="AL8" s="37"/>
      <c r="AM8" s="38"/>
      <c r="AN8" s="37"/>
      <c r="AO8" s="37"/>
      <c r="AP8" s="37"/>
      <c r="AQ8" s="37"/>
      <c r="AR8" s="82"/>
      <c r="AS8" s="80"/>
      <c r="AT8" s="80"/>
      <c r="AU8" s="80"/>
      <c r="AV8" s="80"/>
      <c r="AW8" s="37"/>
      <c r="AX8" s="38"/>
      <c r="AY8" s="39" t="s">
        <v>43</v>
      </c>
      <c r="AZ8" s="39" t="s">
        <v>42</v>
      </c>
      <c r="BA8" s="40" t="s">
        <v>43</v>
      </c>
      <c r="BB8" s="39" t="s">
        <v>42</v>
      </c>
      <c r="BC8" s="41" t="s">
        <v>42</v>
      </c>
      <c r="BD8" s="41"/>
    </row>
    <row r="9" spans="1:56">
      <c r="A9" s="50">
        <v>1</v>
      </c>
      <c r="B9" s="51">
        <v>25</v>
      </c>
      <c r="C9" s="51">
        <v>31.3</v>
      </c>
      <c r="D9" s="51">
        <v>20</v>
      </c>
      <c r="E9" s="52">
        <v>11.3</v>
      </c>
      <c r="F9" s="51">
        <v>19</v>
      </c>
      <c r="G9" s="51">
        <v>19.3</v>
      </c>
      <c r="H9" s="51">
        <v>19</v>
      </c>
      <c r="I9" s="51">
        <v>20.8</v>
      </c>
      <c r="J9" s="51">
        <v>16.899999999999999</v>
      </c>
      <c r="K9" s="51">
        <v>16.8</v>
      </c>
      <c r="L9" s="53">
        <v>62</v>
      </c>
      <c r="M9" s="53">
        <v>88</v>
      </c>
      <c r="N9" s="53">
        <v>38</v>
      </c>
      <c r="O9" s="51">
        <v>851.2</v>
      </c>
      <c r="P9" s="51">
        <v>863.1</v>
      </c>
      <c r="Q9" s="51">
        <v>859.1</v>
      </c>
      <c r="R9" s="52">
        <v>4</v>
      </c>
      <c r="S9" s="51">
        <v>1004.9</v>
      </c>
      <c r="T9" s="51">
        <v>1007.3</v>
      </c>
      <c r="U9" s="51">
        <v>1002.1</v>
      </c>
      <c r="V9" s="52">
        <v>5.2</v>
      </c>
      <c r="W9" s="53">
        <v>6</v>
      </c>
      <c r="X9" s="53">
        <v>10</v>
      </c>
      <c r="Y9" s="53">
        <v>2</v>
      </c>
      <c r="Z9" s="51">
        <v>8.3000000000000007</v>
      </c>
      <c r="AA9" s="51">
        <v>0</v>
      </c>
      <c r="AB9" s="54">
        <v>6.36</v>
      </c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46">
        <v>68</v>
      </c>
      <c r="AZ9" s="43">
        <v>1.9</v>
      </c>
      <c r="BA9" s="45">
        <v>68</v>
      </c>
      <c r="BB9" s="44">
        <v>7.3</v>
      </c>
      <c r="BC9" s="42">
        <v>2.1</v>
      </c>
      <c r="BD9" s="91"/>
    </row>
    <row r="10" spans="1:56">
      <c r="A10" s="50">
        <f t="shared" ref="A10:A15" si="0">A9+1</f>
        <v>2</v>
      </c>
      <c r="B10" s="51">
        <v>26.4</v>
      </c>
      <c r="C10" s="51">
        <v>32.200000000000003</v>
      </c>
      <c r="D10" s="51">
        <v>20.2</v>
      </c>
      <c r="E10" s="52">
        <v>12</v>
      </c>
      <c r="F10" s="51">
        <v>19.2</v>
      </c>
      <c r="G10" s="51">
        <v>19.600000000000001</v>
      </c>
      <c r="H10" s="51">
        <v>18.600000000000001</v>
      </c>
      <c r="I10" s="51">
        <v>20.5</v>
      </c>
      <c r="J10" s="51">
        <v>16.100000000000001</v>
      </c>
      <c r="K10" s="51">
        <v>15.7</v>
      </c>
      <c r="L10" s="53">
        <v>55</v>
      </c>
      <c r="M10" s="53">
        <v>87</v>
      </c>
      <c r="N10" s="53">
        <v>34</v>
      </c>
      <c r="O10" s="51">
        <v>862.4</v>
      </c>
      <c r="P10" s="51">
        <v>864.1</v>
      </c>
      <c r="Q10" s="51">
        <v>860.7</v>
      </c>
      <c r="R10" s="52">
        <v>3.4</v>
      </c>
      <c r="S10" s="51">
        <v>1006</v>
      </c>
      <c r="T10" s="51">
        <v>1009.1</v>
      </c>
      <c r="U10" s="51">
        <v>1002.9</v>
      </c>
      <c r="V10" s="52">
        <v>6.2</v>
      </c>
      <c r="W10" s="53">
        <v>5</v>
      </c>
      <c r="X10" s="53">
        <v>10</v>
      </c>
      <c r="Y10" s="53">
        <v>2</v>
      </c>
      <c r="Z10" s="58">
        <v>10</v>
      </c>
      <c r="AA10" s="51">
        <v>0</v>
      </c>
      <c r="AB10" s="54">
        <v>7.08</v>
      </c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46">
        <v>68</v>
      </c>
      <c r="AZ10" s="43">
        <v>2.6</v>
      </c>
      <c r="BA10" s="45">
        <v>68</v>
      </c>
      <c r="BB10" s="44">
        <v>8.1</v>
      </c>
      <c r="BC10" s="42">
        <v>2.7</v>
      </c>
      <c r="BD10" s="91"/>
    </row>
    <row r="11" spans="1:56">
      <c r="A11" s="50">
        <f t="shared" si="0"/>
        <v>3</v>
      </c>
      <c r="B11" s="51">
        <v>26.5</v>
      </c>
      <c r="C11" s="51">
        <v>33.799999999999997</v>
      </c>
      <c r="D11" s="51">
        <v>22.3</v>
      </c>
      <c r="E11" s="52">
        <v>11.5</v>
      </c>
      <c r="F11" s="51">
        <v>21.4</v>
      </c>
      <c r="G11" s="51">
        <v>19.100000000000001</v>
      </c>
      <c r="H11" s="51">
        <v>17.5</v>
      </c>
      <c r="I11" s="51">
        <v>19.3</v>
      </c>
      <c r="J11" s="51">
        <v>14.9</v>
      </c>
      <c r="K11" s="51">
        <v>15.5</v>
      </c>
      <c r="L11" s="53">
        <v>53</v>
      </c>
      <c r="M11" s="53">
        <v>71</v>
      </c>
      <c r="N11" s="53">
        <v>31</v>
      </c>
      <c r="O11" s="51">
        <v>863.7</v>
      </c>
      <c r="P11" s="51">
        <v>865.7</v>
      </c>
      <c r="Q11" s="51">
        <v>861.5</v>
      </c>
      <c r="R11" s="52">
        <v>4.2</v>
      </c>
      <c r="S11" s="51">
        <v>1006.9</v>
      </c>
      <c r="T11" s="51">
        <v>1010.6</v>
      </c>
      <c r="U11" s="51">
        <v>1003.4</v>
      </c>
      <c r="V11" s="52">
        <v>7.2</v>
      </c>
      <c r="W11" s="53">
        <v>7</v>
      </c>
      <c r="X11" s="53">
        <v>10</v>
      </c>
      <c r="Y11" s="53">
        <v>2</v>
      </c>
      <c r="Z11" s="58">
        <v>6.7</v>
      </c>
      <c r="AA11" s="51">
        <v>3</v>
      </c>
      <c r="AB11" s="54">
        <v>6.67</v>
      </c>
      <c r="AC11" s="54"/>
      <c r="AD11" s="54" t="s">
        <v>85</v>
      </c>
      <c r="AE11" s="54"/>
      <c r="AF11" s="54"/>
      <c r="AG11" s="54"/>
      <c r="AH11" s="54"/>
      <c r="AI11" s="54"/>
      <c r="AJ11" s="54"/>
      <c r="AK11" s="54"/>
      <c r="AL11" s="54"/>
      <c r="AM11" s="16"/>
      <c r="AN11" s="16"/>
      <c r="AO11" s="16"/>
      <c r="AP11" s="16"/>
      <c r="AQ11" s="16"/>
      <c r="AR11" s="16"/>
      <c r="AS11" s="16"/>
      <c r="AT11" s="16" t="s">
        <v>83</v>
      </c>
      <c r="AU11" s="16" t="s">
        <v>82</v>
      </c>
      <c r="AV11" s="16"/>
      <c r="AW11" s="16"/>
      <c r="AX11" s="16" t="s">
        <v>84</v>
      </c>
      <c r="AY11" s="46" t="s">
        <v>81</v>
      </c>
      <c r="AZ11" s="43">
        <v>3.1</v>
      </c>
      <c r="BA11" s="45">
        <v>248</v>
      </c>
      <c r="BB11" s="44">
        <v>11.2</v>
      </c>
      <c r="BC11" s="42">
        <v>3.1</v>
      </c>
      <c r="BD11" s="91"/>
    </row>
    <row r="12" spans="1:56">
      <c r="A12" s="50">
        <f t="shared" si="0"/>
        <v>4</v>
      </c>
      <c r="B12" s="51">
        <v>24.5</v>
      </c>
      <c r="C12" s="51">
        <v>30.2</v>
      </c>
      <c r="D12" s="51">
        <v>20.7</v>
      </c>
      <c r="E12" s="52">
        <v>9.5</v>
      </c>
      <c r="F12" s="51">
        <v>20</v>
      </c>
      <c r="G12" s="51">
        <v>19.100000000000001</v>
      </c>
      <c r="H12" s="51">
        <v>20.2</v>
      </c>
      <c r="I12" s="51">
        <v>22.3</v>
      </c>
      <c r="J12" s="51">
        <v>18.399999999999999</v>
      </c>
      <c r="K12" s="51">
        <v>19.399999999999999</v>
      </c>
      <c r="L12" s="53">
        <v>73</v>
      </c>
      <c r="M12" s="53">
        <v>89</v>
      </c>
      <c r="N12" s="53">
        <v>48</v>
      </c>
      <c r="O12" s="51">
        <v>864.3</v>
      </c>
      <c r="P12" s="51">
        <v>865.6</v>
      </c>
      <c r="Q12" s="51">
        <v>864.5</v>
      </c>
      <c r="R12" s="52">
        <v>1.1000000000000001</v>
      </c>
      <c r="S12" s="51">
        <v>1010.4</v>
      </c>
      <c r="T12" s="51">
        <v>1011.6</v>
      </c>
      <c r="U12" s="51">
        <v>1008.7</v>
      </c>
      <c r="V12" s="52">
        <v>2.9</v>
      </c>
      <c r="W12" s="53">
        <v>6</v>
      </c>
      <c r="X12" s="53">
        <v>10</v>
      </c>
      <c r="Y12" s="53">
        <v>2</v>
      </c>
      <c r="Z12" s="58">
        <v>3.8</v>
      </c>
      <c r="AA12" s="51">
        <v>0.8</v>
      </c>
      <c r="AB12" s="54">
        <v>2.29</v>
      </c>
      <c r="AC12" s="54"/>
      <c r="AD12" s="54" t="s">
        <v>85</v>
      </c>
      <c r="AE12" s="54"/>
      <c r="AF12" s="54"/>
      <c r="AG12" s="54"/>
      <c r="AH12" s="54"/>
      <c r="AI12" s="54"/>
      <c r="AJ12" s="54" t="s">
        <v>82</v>
      </c>
      <c r="AK12" s="54"/>
      <c r="AL12" s="54"/>
      <c r="AM12" s="17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46">
        <v>68</v>
      </c>
      <c r="AZ12" s="43">
        <v>1.7</v>
      </c>
      <c r="BA12" s="45">
        <v>68</v>
      </c>
      <c r="BB12" s="89">
        <v>3.1</v>
      </c>
      <c r="BC12" s="42">
        <v>1.8</v>
      </c>
      <c r="BD12" s="91"/>
    </row>
    <row r="13" spans="1:56">
      <c r="A13" s="50">
        <f t="shared" si="0"/>
        <v>5</v>
      </c>
      <c r="B13" s="51">
        <v>26.4</v>
      </c>
      <c r="C13" s="51">
        <v>31.1</v>
      </c>
      <c r="D13" s="51">
        <v>18.399999999999999</v>
      </c>
      <c r="E13" s="52">
        <v>12.7</v>
      </c>
      <c r="F13" s="51">
        <v>17.8</v>
      </c>
      <c r="G13" s="51">
        <v>19.600000000000001</v>
      </c>
      <c r="H13" s="51">
        <v>19.3</v>
      </c>
      <c r="I13" s="51">
        <v>20.7</v>
      </c>
      <c r="J13" s="51">
        <v>17.899999999999999</v>
      </c>
      <c r="K13" s="51">
        <v>15.7</v>
      </c>
      <c r="L13" s="53">
        <v>62</v>
      </c>
      <c r="M13" s="53">
        <v>94</v>
      </c>
      <c r="N13" s="53">
        <v>42</v>
      </c>
      <c r="O13" s="51">
        <v>863.1</v>
      </c>
      <c r="P13" s="51">
        <v>864.7</v>
      </c>
      <c r="Q13" s="51">
        <v>861.2</v>
      </c>
      <c r="R13" s="52">
        <v>3.5</v>
      </c>
      <c r="S13" s="51">
        <v>1009.6</v>
      </c>
      <c r="T13" s="51">
        <v>1011.2</v>
      </c>
      <c r="U13" s="51">
        <v>1004.2</v>
      </c>
      <c r="V13" s="52">
        <v>7</v>
      </c>
      <c r="W13" s="53">
        <v>5</v>
      </c>
      <c r="X13" s="53">
        <v>10</v>
      </c>
      <c r="Y13" s="53">
        <v>2</v>
      </c>
      <c r="Z13" s="51">
        <v>6.2</v>
      </c>
      <c r="AA13" s="51">
        <v>8</v>
      </c>
      <c r="AB13" s="54">
        <v>6.97</v>
      </c>
      <c r="AC13" s="54"/>
      <c r="AD13" s="54" t="s">
        <v>85</v>
      </c>
      <c r="AE13" s="54"/>
      <c r="AF13" s="54"/>
      <c r="AG13" s="54"/>
      <c r="AH13" s="54"/>
      <c r="AI13" s="54"/>
      <c r="AJ13" s="54" t="s">
        <v>82</v>
      </c>
      <c r="AK13" s="54"/>
      <c r="AL13" s="54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46" t="s">
        <v>86</v>
      </c>
      <c r="AZ13" s="43">
        <v>2.5</v>
      </c>
      <c r="BA13" s="45">
        <v>293</v>
      </c>
      <c r="BB13" s="44">
        <v>7.3</v>
      </c>
      <c r="BC13" s="42">
        <v>2.6</v>
      </c>
      <c r="BD13" s="91"/>
    </row>
    <row r="14" spans="1:56">
      <c r="A14" s="50">
        <f t="shared" si="0"/>
        <v>6</v>
      </c>
      <c r="B14" s="51">
        <v>23.8</v>
      </c>
      <c r="C14" s="51">
        <v>30.9</v>
      </c>
      <c r="D14" s="51">
        <v>18.399999999999999</v>
      </c>
      <c r="E14" s="52">
        <v>12.5</v>
      </c>
      <c r="F14" s="51">
        <v>17</v>
      </c>
      <c r="G14" s="51">
        <v>19.100000000000001</v>
      </c>
      <c r="H14" s="51">
        <v>18.600000000000001</v>
      </c>
      <c r="I14" s="51">
        <v>22.1</v>
      </c>
      <c r="J14" s="51">
        <v>14.5</v>
      </c>
      <c r="K14" s="51">
        <v>16.399999999999999</v>
      </c>
      <c r="L14" s="53">
        <v>62</v>
      </c>
      <c r="M14" s="53">
        <v>94</v>
      </c>
      <c r="N14" s="53">
        <v>34</v>
      </c>
      <c r="O14" s="51">
        <v>863.1</v>
      </c>
      <c r="P14" s="51">
        <v>864.9</v>
      </c>
      <c r="Q14" s="51">
        <v>860.6</v>
      </c>
      <c r="R14" s="52">
        <v>4.3</v>
      </c>
      <c r="S14" s="51">
        <v>1008.9</v>
      </c>
      <c r="T14" s="51">
        <v>1012.6</v>
      </c>
      <c r="U14" s="51">
        <v>1003.8</v>
      </c>
      <c r="V14" s="52">
        <v>8.8000000000000007</v>
      </c>
      <c r="W14" s="53">
        <v>5</v>
      </c>
      <c r="X14" s="53">
        <v>10</v>
      </c>
      <c r="Y14" s="53">
        <v>2</v>
      </c>
      <c r="Z14" s="58">
        <v>4.5</v>
      </c>
      <c r="AA14" s="51">
        <v>12.3</v>
      </c>
      <c r="AB14" s="54">
        <v>5.21</v>
      </c>
      <c r="AC14" s="54"/>
      <c r="AD14" s="54" t="s">
        <v>85</v>
      </c>
      <c r="AE14" s="54"/>
      <c r="AF14" s="54"/>
      <c r="AG14" s="54"/>
      <c r="AH14" s="54"/>
      <c r="AI14" s="54"/>
      <c r="AJ14" s="54" t="s">
        <v>82</v>
      </c>
      <c r="AK14" s="54"/>
      <c r="AL14" s="54"/>
      <c r="AM14" s="16"/>
      <c r="AN14" s="16"/>
      <c r="AO14" s="16"/>
      <c r="AP14" s="16"/>
      <c r="AQ14" s="16"/>
      <c r="AR14" s="16"/>
      <c r="AS14" s="16"/>
      <c r="AT14" s="16" t="s">
        <v>83</v>
      </c>
      <c r="AU14" s="16" t="s">
        <v>82</v>
      </c>
      <c r="AV14" s="16"/>
      <c r="AW14" s="16"/>
      <c r="AX14" s="16" t="s">
        <v>87</v>
      </c>
      <c r="AY14" s="46">
        <v>68</v>
      </c>
      <c r="AZ14" s="43">
        <v>1.8</v>
      </c>
      <c r="BA14" s="45">
        <v>270</v>
      </c>
      <c r="BB14" s="44">
        <v>8.4</v>
      </c>
      <c r="BC14" s="42">
        <v>1.7</v>
      </c>
      <c r="BD14" s="92"/>
    </row>
    <row r="15" spans="1:56">
      <c r="A15" s="50">
        <f t="shared" si="0"/>
        <v>7</v>
      </c>
      <c r="B15" s="51">
        <v>27.3</v>
      </c>
      <c r="C15" s="51">
        <v>33.9</v>
      </c>
      <c r="D15" s="51">
        <v>22.1</v>
      </c>
      <c r="E15" s="52">
        <v>11.8</v>
      </c>
      <c r="F15" s="51">
        <v>21</v>
      </c>
      <c r="G15" s="51">
        <v>19.2</v>
      </c>
      <c r="H15" s="51">
        <v>17.3</v>
      </c>
      <c r="I15" s="51">
        <v>19.3</v>
      </c>
      <c r="J15" s="51">
        <v>14.9</v>
      </c>
      <c r="K15" s="51">
        <v>15.3</v>
      </c>
      <c r="L15" s="53">
        <v>49</v>
      </c>
      <c r="M15" s="53">
        <v>70</v>
      </c>
      <c r="N15" s="53">
        <v>28</v>
      </c>
      <c r="O15" s="51">
        <v>862</v>
      </c>
      <c r="P15" s="51">
        <v>863.6</v>
      </c>
      <c r="Q15" s="51">
        <v>860</v>
      </c>
      <c r="R15" s="52">
        <v>3.6</v>
      </c>
      <c r="S15" s="51">
        <v>1005</v>
      </c>
      <c r="T15" s="51">
        <v>1008.3</v>
      </c>
      <c r="U15" s="51">
        <v>1001.1</v>
      </c>
      <c r="V15" s="52">
        <v>7.2</v>
      </c>
      <c r="W15" s="53">
        <v>6</v>
      </c>
      <c r="X15" s="53">
        <v>10</v>
      </c>
      <c r="Y15" s="53">
        <v>2</v>
      </c>
      <c r="Z15" s="51">
        <v>9.3000000000000007</v>
      </c>
      <c r="AA15" s="51">
        <v>0</v>
      </c>
      <c r="AB15" s="54">
        <v>7.53</v>
      </c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43">
        <v>248</v>
      </c>
      <c r="AZ15" s="1">
        <v>2.8</v>
      </c>
      <c r="BA15" s="45">
        <v>248</v>
      </c>
      <c r="BB15" s="44">
        <v>9.8000000000000007</v>
      </c>
      <c r="BC15" s="42">
        <v>2.9</v>
      </c>
      <c r="BD15" s="46"/>
    </row>
    <row r="16" spans="1:56">
      <c r="A16" s="50">
        <v>8</v>
      </c>
      <c r="B16" s="51">
        <v>28.1</v>
      </c>
      <c r="C16" s="51">
        <v>35.799999999999997</v>
      </c>
      <c r="D16" s="51">
        <v>20.2</v>
      </c>
      <c r="E16" s="52">
        <v>15.6</v>
      </c>
      <c r="F16" s="51">
        <v>18.8</v>
      </c>
      <c r="G16" s="51">
        <v>18.5</v>
      </c>
      <c r="H16" s="51">
        <v>15.4</v>
      </c>
      <c r="I16" s="51">
        <v>19.100000000000001</v>
      </c>
      <c r="J16" s="51">
        <v>11.2</v>
      </c>
      <c r="K16" s="51">
        <v>13.3</v>
      </c>
      <c r="L16" s="53">
        <v>43</v>
      </c>
      <c r="M16" s="53">
        <v>84</v>
      </c>
      <c r="N16" s="53">
        <v>19</v>
      </c>
      <c r="O16" s="51">
        <v>861.4</v>
      </c>
      <c r="P16" s="51">
        <v>863</v>
      </c>
      <c r="Q16" s="51">
        <v>859.1</v>
      </c>
      <c r="R16" s="52">
        <v>3.9</v>
      </c>
      <c r="S16" s="51">
        <v>1003.8</v>
      </c>
      <c r="T16" s="51">
        <v>1007.7</v>
      </c>
      <c r="U16" s="51">
        <v>999.4</v>
      </c>
      <c r="V16" s="52">
        <v>8.3000000000000007</v>
      </c>
      <c r="W16" s="53">
        <v>4</v>
      </c>
      <c r="X16" s="53">
        <v>10</v>
      </c>
      <c r="Y16" s="53">
        <v>2</v>
      </c>
      <c r="Z16" s="51">
        <v>10.3</v>
      </c>
      <c r="AA16" s="51">
        <v>0</v>
      </c>
      <c r="AB16" s="54">
        <v>7.84</v>
      </c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17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43" t="s">
        <v>86</v>
      </c>
      <c r="AZ16" s="1">
        <v>1.6</v>
      </c>
      <c r="BA16" s="45">
        <v>68</v>
      </c>
      <c r="BB16" s="44">
        <v>5.9</v>
      </c>
      <c r="BC16" s="42">
        <v>1.6</v>
      </c>
      <c r="BD16" s="46"/>
    </row>
    <row r="17" spans="1:56">
      <c r="A17" s="50">
        <f>A16+1</f>
        <v>9</v>
      </c>
      <c r="B17" s="51">
        <v>28.3</v>
      </c>
      <c r="C17" s="51">
        <v>35</v>
      </c>
      <c r="D17" s="51">
        <v>19</v>
      </c>
      <c r="E17" s="52">
        <v>16</v>
      </c>
      <c r="F17" s="51">
        <v>17.8</v>
      </c>
      <c r="G17" s="51">
        <v>17.7</v>
      </c>
      <c r="H17" s="51">
        <v>14</v>
      </c>
      <c r="I17" s="51">
        <v>16.899999999999999</v>
      </c>
      <c r="J17" s="51">
        <v>11.1</v>
      </c>
      <c r="K17" s="51">
        <v>11.7</v>
      </c>
      <c r="L17" s="53">
        <v>38</v>
      </c>
      <c r="M17" s="53">
        <v>76</v>
      </c>
      <c r="N17" s="53">
        <v>21</v>
      </c>
      <c r="O17" s="51">
        <v>862.4</v>
      </c>
      <c r="P17" s="51">
        <v>863.7</v>
      </c>
      <c r="Q17" s="51">
        <v>860.7</v>
      </c>
      <c r="R17" s="52">
        <v>3</v>
      </c>
      <c r="S17" s="51">
        <v>1004.8</v>
      </c>
      <c r="T17" s="51">
        <v>1008.5</v>
      </c>
      <c r="U17" s="51">
        <v>1001.1</v>
      </c>
      <c r="V17" s="52">
        <v>7.4</v>
      </c>
      <c r="W17" s="53">
        <v>2</v>
      </c>
      <c r="X17" s="53">
        <v>10</v>
      </c>
      <c r="Y17" s="53">
        <v>2</v>
      </c>
      <c r="Z17" s="51">
        <v>12</v>
      </c>
      <c r="AA17" s="51">
        <v>0</v>
      </c>
      <c r="AB17" s="54">
        <v>8.26</v>
      </c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9">
        <v>68</v>
      </c>
      <c r="AZ17" s="43">
        <v>1.6</v>
      </c>
      <c r="BA17" s="45">
        <v>68</v>
      </c>
      <c r="BB17" s="77">
        <v>7.3</v>
      </c>
      <c r="BC17" s="43">
        <v>1.5</v>
      </c>
      <c r="BD17" s="46"/>
    </row>
    <row r="18" spans="1:56" s="128" customFormat="1">
      <c r="A18" s="118">
        <f>A17+1</f>
        <v>10</v>
      </c>
      <c r="B18" s="119">
        <v>28.1</v>
      </c>
      <c r="C18" s="119">
        <v>34.5</v>
      </c>
      <c r="D18" s="119">
        <v>19.399999999999999</v>
      </c>
      <c r="E18" s="120">
        <v>15.1</v>
      </c>
      <c r="F18" s="119">
        <v>18.3</v>
      </c>
      <c r="G18" s="119">
        <v>16.399999999999999</v>
      </c>
      <c r="H18" s="119">
        <v>11.6</v>
      </c>
      <c r="I18" s="119">
        <v>14.4</v>
      </c>
      <c r="J18" s="119">
        <v>8.6999999999999993</v>
      </c>
      <c r="K18" s="119">
        <v>9.1</v>
      </c>
      <c r="L18" s="121">
        <v>34</v>
      </c>
      <c r="M18" s="121">
        <v>65</v>
      </c>
      <c r="N18" s="121">
        <v>16</v>
      </c>
      <c r="O18" s="119">
        <v>864.2</v>
      </c>
      <c r="P18" s="119">
        <v>865.7</v>
      </c>
      <c r="Q18" s="119">
        <v>862.3</v>
      </c>
      <c r="R18" s="120">
        <v>3.4</v>
      </c>
      <c r="S18" s="119">
        <v>1006.9</v>
      </c>
      <c r="T18" s="119">
        <v>1010.5</v>
      </c>
      <c r="U18" s="119">
        <v>1002.9</v>
      </c>
      <c r="V18" s="120">
        <v>7.6</v>
      </c>
      <c r="W18" s="121">
        <v>1</v>
      </c>
      <c r="X18" s="121">
        <v>10</v>
      </c>
      <c r="Y18" s="121">
        <v>2</v>
      </c>
      <c r="Z18" s="119">
        <v>12.2</v>
      </c>
      <c r="AA18" s="119">
        <v>0</v>
      </c>
      <c r="AB18" s="122">
        <v>8.98</v>
      </c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3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3"/>
      <c r="AY18" s="129">
        <v>68</v>
      </c>
      <c r="AZ18" s="125">
        <v>1.7</v>
      </c>
      <c r="BA18" s="130">
        <v>68</v>
      </c>
      <c r="BB18" s="126">
        <v>7</v>
      </c>
      <c r="BC18" s="125">
        <v>1.8</v>
      </c>
      <c r="BD18" s="127"/>
    </row>
    <row r="19" spans="1:56">
      <c r="A19" s="50">
        <f>A18+1</f>
        <v>11</v>
      </c>
      <c r="B19" s="51">
        <v>27.5</v>
      </c>
      <c r="C19" s="51">
        <v>33.5</v>
      </c>
      <c r="D19" s="51">
        <v>18.8</v>
      </c>
      <c r="E19" s="52">
        <v>14.7</v>
      </c>
      <c r="F19" s="51">
        <v>17.7</v>
      </c>
      <c r="G19" s="51">
        <v>16.600000000000001</v>
      </c>
      <c r="H19" s="51">
        <v>12.5</v>
      </c>
      <c r="I19" s="51">
        <v>14.1</v>
      </c>
      <c r="J19" s="51">
        <v>11.6</v>
      </c>
      <c r="K19" s="51">
        <v>10.3</v>
      </c>
      <c r="L19" s="53">
        <v>37</v>
      </c>
      <c r="M19" s="53">
        <v>64</v>
      </c>
      <c r="N19" s="53">
        <v>23</v>
      </c>
      <c r="O19" s="51">
        <v>865.7</v>
      </c>
      <c r="P19" s="51">
        <v>867.2</v>
      </c>
      <c r="Q19" s="51">
        <v>863.6</v>
      </c>
      <c r="R19" s="52">
        <v>3.6</v>
      </c>
      <c r="S19" s="51">
        <v>1009.4</v>
      </c>
      <c r="T19" s="51">
        <v>1012.9</v>
      </c>
      <c r="U19" s="51">
        <v>1004.7</v>
      </c>
      <c r="V19" s="52">
        <v>8.1999999999999993</v>
      </c>
      <c r="W19" s="53">
        <v>2</v>
      </c>
      <c r="X19" s="53">
        <v>10</v>
      </c>
      <c r="Y19" s="53">
        <v>2</v>
      </c>
      <c r="Z19" s="51">
        <v>12.2</v>
      </c>
      <c r="AA19" s="51">
        <v>0</v>
      </c>
      <c r="AB19" s="54">
        <v>8.35</v>
      </c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31">
        <v>23</v>
      </c>
      <c r="AZ19" s="43">
        <v>1.8</v>
      </c>
      <c r="BA19" s="45">
        <v>23</v>
      </c>
      <c r="BB19" s="44">
        <v>5.3</v>
      </c>
      <c r="BC19" s="43">
        <v>1.8</v>
      </c>
      <c r="BD19" s="46"/>
    </row>
    <row r="20" spans="1:56">
      <c r="A20" s="55">
        <v>12</v>
      </c>
      <c r="B20" s="51">
        <v>26.6</v>
      </c>
      <c r="C20" s="51">
        <v>32.6</v>
      </c>
      <c r="D20" s="51">
        <v>20.399999999999999</v>
      </c>
      <c r="E20" s="52">
        <v>12.2</v>
      </c>
      <c r="F20" s="51">
        <v>19.2</v>
      </c>
      <c r="G20" s="51">
        <v>17.899999999999999</v>
      </c>
      <c r="H20" s="51">
        <v>15.8</v>
      </c>
      <c r="I20" s="51">
        <v>16.399999999999999</v>
      </c>
      <c r="J20" s="51">
        <v>14.9</v>
      </c>
      <c r="K20" s="51">
        <v>13.9</v>
      </c>
      <c r="L20" s="53">
        <v>49</v>
      </c>
      <c r="M20" s="53">
        <v>66</v>
      </c>
      <c r="N20" s="53">
        <v>36</v>
      </c>
      <c r="O20" s="51">
        <v>867.1</v>
      </c>
      <c r="P20" s="51">
        <v>867.7</v>
      </c>
      <c r="Q20" s="51">
        <v>866.2</v>
      </c>
      <c r="R20" s="52">
        <v>1.5</v>
      </c>
      <c r="S20" s="51">
        <v>1011.2</v>
      </c>
      <c r="T20" s="51">
        <v>1013.1</v>
      </c>
      <c r="U20" s="51">
        <v>1010.4</v>
      </c>
      <c r="V20" s="52">
        <v>2.7</v>
      </c>
      <c r="W20" s="53">
        <v>3</v>
      </c>
      <c r="X20" s="53">
        <v>10</v>
      </c>
      <c r="Y20" s="53">
        <v>2</v>
      </c>
      <c r="Z20" s="51">
        <v>8.6999999999999993</v>
      </c>
      <c r="AA20" s="51">
        <v>0</v>
      </c>
      <c r="AB20" s="54">
        <v>6.97</v>
      </c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31">
        <v>158</v>
      </c>
      <c r="AZ20" s="43">
        <v>1.4</v>
      </c>
      <c r="BA20" s="45">
        <v>27</v>
      </c>
      <c r="BB20" s="44">
        <v>6.7</v>
      </c>
      <c r="BC20" s="43">
        <v>1.3</v>
      </c>
      <c r="BD20" s="46"/>
    </row>
    <row r="21" spans="1:56">
      <c r="A21" s="55">
        <v>13</v>
      </c>
      <c r="B21" s="51">
        <v>28.8</v>
      </c>
      <c r="C21" s="51">
        <v>35</v>
      </c>
      <c r="D21" s="51">
        <v>20.7</v>
      </c>
      <c r="E21" s="52">
        <v>14.3</v>
      </c>
      <c r="F21" s="51">
        <v>19.3</v>
      </c>
      <c r="G21" s="51">
        <v>18</v>
      </c>
      <c r="H21" s="51">
        <v>13.6</v>
      </c>
      <c r="I21" s="51">
        <v>15.7</v>
      </c>
      <c r="J21" s="51">
        <v>11.2</v>
      </c>
      <c r="K21" s="51">
        <v>11.5</v>
      </c>
      <c r="L21" s="53">
        <v>34</v>
      </c>
      <c r="M21" s="53">
        <v>63</v>
      </c>
      <c r="N21" s="53">
        <v>20</v>
      </c>
      <c r="O21" s="51">
        <v>863</v>
      </c>
      <c r="P21" s="51">
        <v>865.3</v>
      </c>
      <c r="Q21" s="51">
        <v>860.6</v>
      </c>
      <c r="R21" s="52">
        <v>4.7</v>
      </c>
      <c r="S21" s="51">
        <v>1006.8</v>
      </c>
      <c r="T21" s="51">
        <v>1010.3</v>
      </c>
      <c r="U21" s="51">
        <v>1001</v>
      </c>
      <c r="V21" s="52">
        <v>9.3000000000000007</v>
      </c>
      <c r="W21" s="53">
        <v>2</v>
      </c>
      <c r="X21" s="53">
        <v>10</v>
      </c>
      <c r="Y21" s="53">
        <v>2</v>
      </c>
      <c r="Z21" s="51">
        <v>12.2</v>
      </c>
      <c r="AA21" s="51">
        <v>0</v>
      </c>
      <c r="AB21" s="54">
        <v>8.33</v>
      </c>
      <c r="AC21" s="54"/>
      <c r="AD21" s="54"/>
      <c r="AE21" s="54"/>
      <c r="AF21" s="54"/>
      <c r="AG21" s="54"/>
      <c r="AH21" s="54"/>
      <c r="AI21" s="116"/>
      <c r="AJ21" s="54"/>
      <c r="AK21" s="54"/>
      <c r="AL21" s="54"/>
      <c r="AM21" s="16"/>
      <c r="AN21" s="17"/>
      <c r="AO21" s="16"/>
      <c r="AP21" s="16"/>
      <c r="AQ21" s="16"/>
      <c r="AR21" s="16"/>
      <c r="AS21" s="16"/>
      <c r="AT21" s="16"/>
      <c r="AU21" s="16"/>
      <c r="AV21" s="16"/>
      <c r="AW21" s="17"/>
      <c r="AX21" s="17"/>
      <c r="AY21" s="131">
        <v>68</v>
      </c>
      <c r="AZ21" s="43">
        <v>1.7</v>
      </c>
      <c r="BA21" s="45">
        <v>68</v>
      </c>
      <c r="BB21" s="44">
        <v>7</v>
      </c>
      <c r="BC21" s="43">
        <v>1.7</v>
      </c>
      <c r="BD21" s="46"/>
    </row>
    <row r="22" spans="1:56">
      <c r="A22" s="55">
        <v>14</v>
      </c>
      <c r="B22" s="51">
        <v>29.8</v>
      </c>
      <c r="C22" s="51">
        <v>36.6</v>
      </c>
      <c r="D22" s="51">
        <v>23</v>
      </c>
      <c r="E22" s="52">
        <v>13.6</v>
      </c>
      <c r="F22" s="51">
        <v>21.3</v>
      </c>
      <c r="G22" s="51">
        <v>17</v>
      </c>
      <c r="H22" s="51">
        <v>11.6</v>
      </c>
      <c r="I22" s="51">
        <v>14.9</v>
      </c>
      <c r="J22" s="51">
        <v>8.8000000000000007</v>
      </c>
      <c r="K22" s="51">
        <v>9</v>
      </c>
      <c r="L22" s="53">
        <v>30</v>
      </c>
      <c r="M22" s="53">
        <v>49</v>
      </c>
      <c r="N22" s="53">
        <v>16</v>
      </c>
      <c r="O22" s="51">
        <v>861.7</v>
      </c>
      <c r="P22" s="51">
        <v>863.6</v>
      </c>
      <c r="Q22" s="51">
        <v>859.5</v>
      </c>
      <c r="R22" s="52">
        <v>4.0999999999999996</v>
      </c>
      <c r="S22" s="51">
        <v>1003.3</v>
      </c>
      <c r="T22" s="51">
        <v>1007.8</v>
      </c>
      <c r="U22" s="51">
        <v>998.9</v>
      </c>
      <c r="V22" s="52">
        <v>8.9</v>
      </c>
      <c r="W22" s="53">
        <v>1</v>
      </c>
      <c r="X22" s="53">
        <v>10</v>
      </c>
      <c r="Y22" s="53">
        <v>2</v>
      </c>
      <c r="Z22" s="51">
        <v>12.2</v>
      </c>
      <c r="AA22" s="51">
        <v>0</v>
      </c>
      <c r="AB22" s="54">
        <v>8.84</v>
      </c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16"/>
      <c r="AN22" s="17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31">
        <v>68</v>
      </c>
      <c r="AZ22" s="43">
        <v>1.9</v>
      </c>
      <c r="BA22" s="45">
        <v>68</v>
      </c>
      <c r="BB22" s="44">
        <v>7</v>
      </c>
      <c r="BC22" s="43">
        <v>1.9</v>
      </c>
      <c r="BD22" s="46"/>
    </row>
    <row r="23" spans="1:56">
      <c r="A23" s="55">
        <v>15</v>
      </c>
      <c r="B23" s="51">
        <v>30.7</v>
      </c>
      <c r="C23" s="51">
        <v>37.200000000000003</v>
      </c>
      <c r="D23" s="51">
        <v>25.3</v>
      </c>
      <c r="E23" s="52">
        <v>11.9</v>
      </c>
      <c r="F23" s="51">
        <v>21</v>
      </c>
      <c r="G23" s="51">
        <v>17.600000000000001</v>
      </c>
      <c r="H23" s="51">
        <v>12.4</v>
      </c>
      <c r="I23" s="51">
        <v>15.7</v>
      </c>
      <c r="J23" s="51">
        <v>8.3000000000000007</v>
      </c>
      <c r="K23" s="51">
        <v>9.9</v>
      </c>
      <c r="L23" s="53">
        <v>30</v>
      </c>
      <c r="M23" s="53">
        <v>51</v>
      </c>
      <c r="N23" s="53">
        <v>18</v>
      </c>
      <c r="O23" s="51">
        <v>862.8</v>
      </c>
      <c r="P23" s="51">
        <v>865.1</v>
      </c>
      <c r="Q23" s="51">
        <v>860.8</v>
      </c>
      <c r="R23" s="52">
        <v>4.3</v>
      </c>
      <c r="S23" s="51">
        <v>1004.2</v>
      </c>
      <c r="T23" s="51">
        <v>1008.7</v>
      </c>
      <c r="U23" s="51">
        <v>1000.9</v>
      </c>
      <c r="V23" s="52">
        <v>7.8</v>
      </c>
      <c r="W23" s="53">
        <v>3</v>
      </c>
      <c r="X23" s="53">
        <v>10</v>
      </c>
      <c r="Y23" s="53">
        <v>2</v>
      </c>
      <c r="Z23" s="51">
        <v>11.3</v>
      </c>
      <c r="AA23" s="51" t="s">
        <v>88</v>
      </c>
      <c r="AB23" s="54">
        <v>10.08</v>
      </c>
      <c r="AC23" s="54"/>
      <c r="AD23" s="54" t="s">
        <v>85</v>
      </c>
      <c r="AE23" s="54"/>
      <c r="AF23" s="54"/>
      <c r="AG23" s="54"/>
      <c r="AH23" s="54"/>
      <c r="AI23" s="54"/>
      <c r="AJ23" s="54"/>
      <c r="AK23" s="54"/>
      <c r="AL23" s="54"/>
      <c r="AM23" s="16"/>
      <c r="AN23" s="17"/>
      <c r="AO23" s="16"/>
      <c r="AP23" s="16"/>
      <c r="AQ23" s="16"/>
      <c r="AR23" s="16"/>
      <c r="AS23" s="16"/>
      <c r="AT23" s="16" t="s">
        <v>83</v>
      </c>
      <c r="AU23" s="16" t="s">
        <v>82</v>
      </c>
      <c r="AV23" s="16"/>
      <c r="AW23" s="16"/>
      <c r="AX23" s="16" t="s">
        <v>89</v>
      </c>
      <c r="AY23" s="131">
        <v>68</v>
      </c>
      <c r="AZ23" s="43">
        <v>2.6</v>
      </c>
      <c r="BA23" s="45">
        <v>68</v>
      </c>
      <c r="BB23" s="44">
        <v>10.1</v>
      </c>
      <c r="BC23" s="43">
        <v>2.7</v>
      </c>
      <c r="BD23" s="46"/>
    </row>
    <row r="24" spans="1:56">
      <c r="A24" s="55">
        <v>16</v>
      </c>
      <c r="B24" s="51">
        <v>29.9</v>
      </c>
      <c r="C24" s="51">
        <v>35.799999999999997</v>
      </c>
      <c r="D24" s="51">
        <v>23.2</v>
      </c>
      <c r="E24" s="52">
        <v>12.6</v>
      </c>
      <c r="F24" s="51">
        <v>22.3</v>
      </c>
      <c r="G24" s="51">
        <v>18.2</v>
      </c>
      <c r="H24" s="51">
        <v>14</v>
      </c>
      <c r="I24" s="51">
        <v>15.2</v>
      </c>
      <c r="J24" s="51">
        <v>10.8</v>
      </c>
      <c r="K24" s="51">
        <v>12</v>
      </c>
      <c r="L24" s="53">
        <v>34</v>
      </c>
      <c r="M24" s="53">
        <v>52</v>
      </c>
      <c r="N24" s="53">
        <v>24</v>
      </c>
      <c r="O24" s="51">
        <v>864.2</v>
      </c>
      <c r="P24" s="51">
        <v>866.1</v>
      </c>
      <c r="Q24" s="51">
        <v>861.6</v>
      </c>
      <c r="R24" s="52">
        <v>4.5</v>
      </c>
      <c r="S24" s="51">
        <v>1005.9</v>
      </c>
      <c r="T24" s="51">
        <v>1009.3</v>
      </c>
      <c r="U24" s="51">
        <v>1002.1</v>
      </c>
      <c r="V24" s="52">
        <v>7.2</v>
      </c>
      <c r="W24" s="53">
        <v>5</v>
      </c>
      <c r="X24" s="53">
        <v>10</v>
      </c>
      <c r="Y24" s="53">
        <v>2</v>
      </c>
      <c r="Z24" s="51">
        <v>9.3000000000000007</v>
      </c>
      <c r="AA24" s="51">
        <v>0.5</v>
      </c>
      <c r="AB24" s="54">
        <v>13</v>
      </c>
      <c r="AC24" s="54"/>
      <c r="AD24" s="54" t="s">
        <v>85</v>
      </c>
      <c r="AE24" s="54"/>
      <c r="AF24" s="54"/>
      <c r="AG24" s="54"/>
      <c r="AH24" s="54"/>
      <c r="AI24" s="54"/>
      <c r="AJ24" s="54"/>
      <c r="AK24" s="54"/>
      <c r="AL24" s="54"/>
      <c r="AM24" s="17"/>
      <c r="AN24" s="16"/>
      <c r="AO24" s="16"/>
      <c r="AP24" s="16"/>
      <c r="AQ24" s="16"/>
      <c r="AR24" s="16"/>
      <c r="AS24" s="16"/>
      <c r="AT24" s="16" t="s">
        <v>83</v>
      </c>
      <c r="AU24" s="16" t="s">
        <v>82</v>
      </c>
      <c r="AV24" s="16"/>
      <c r="AW24" s="16"/>
      <c r="AX24" s="16" t="s">
        <v>90</v>
      </c>
      <c r="AY24" s="131">
        <v>68</v>
      </c>
      <c r="AZ24" s="43">
        <v>3.9</v>
      </c>
      <c r="BA24" s="45">
        <v>68</v>
      </c>
      <c r="BB24" s="44">
        <v>11.8</v>
      </c>
      <c r="BC24" s="43">
        <v>3.9</v>
      </c>
      <c r="BD24" s="46"/>
    </row>
    <row r="25" spans="1:56">
      <c r="A25" s="55">
        <v>17</v>
      </c>
      <c r="B25" s="51">
        <v>26.2</v>
      </c>
      <c r="C25" s="51">
        <v>33.6</v>
      </c>
      <c r="D25" s="51">
        <v>18.899999999999999</v>
      </c>
      <c r="E25" s="52">
        <v>14.7</v>
      </c>
      <c r="F25" s="51">
        <v>18.5</v>
      </c>
      <c r="G25" s="51">
        <v>18.399999999999999</v>
      </c>
      <c r="H25" s="51">
        <v>16.2</v>
      </c>
      <c r="I25" s="51">
        <v>18.100000000000001</v>
      </c>
      <c r="J25" s="51">
        <v>14.3</v>
      </c>
      <c r="K25" s="51">
        <v>14.2</v>
      </c>
      <c r="L25" s="53">
        <v>49</v>
      </c>
      <c r="M25" s="53">
        <v>83</v>
      </c>
      <c r="N25" s="53">
        <v>28</v>
      </c>
      <c r="O25" s="51">
        <v>865.6</v>
      </c>
      <c r="P25" s="51">
        <v>867.6</v>
      </c>
      <c r="Q25" s="51">
        <v>863.2</v>
      </c>
      <c r="R25" s="52">
        <v>4.4000000000000004</v>
      </c>
      <c r="S25" s="51">
        <v>1009.3</v>
      </c>
      <c r="T25" s="51">
        <v>1013.4</v>
      </c>
      <c r="U25" s="51">
        <v>1005.3</v>
      </c>
      <c r="V25" s="52">
        <v>8.1</v>
      </c>
      <c r="W25" s="53">
        <v>5</v>
      </c>
      <c r="X25" s="53">
        <v>10</v>
      </c>
      <c r="Y25" s="53">
        <v>2</v>
      </c>
      <c r="Z25" s="51">
        <v>8.6999999999999993</v>
      </c>
      <c r="AA25" s="51" t="s">
        <v>88</v>
      </c>
      <c r="AB25" s="54">
        <v>7.94</v>
      </c>
      <c r="AC25" s="54"/>
      <c r="AD25" s="54" t="s">
        <v>85</v>
      </c>
      <c r="AE25" s="54"/>
      <c r="AF25" s="54"/>
      <c r="AG25" s="54"/>
      <c r="AH25" s="54"/>
      <c r="AI25" s="54"/>
      <c r="AJ25" s="54" t="s">
        <v>82</v>
      </c>
      <c r="AK25" s="54"/>
      <c r="AL25" s="54"/>
      <c r="AM25" s="16"/>
      <c r="AN25" s="16"/>
      <c r="AO25" s="16"/>
      <c r="AP25" s="16"/>
      <c r="AQ25" s="16"/>
      <c r="AR25" s="16"/>
      <c r="AS25" s="16"/>
      <c r="AT25" s="16" t="s">
        <v>83</v>
      </c>
      <c r="AU25" s="16" t="s">
        <v>82</v>
      </c>
      <c r="AV25" s="16"/>
      <c r="AW25" s="16"/>
      <c r="AX25" s="16" t="s">
        <v>90</v>
      </c>
      <c r="AY25" s="131">
        <v>248</v>
      </c>
      <c r="AZ25" s="43">
        <v>3.3</v>
      </c>
      <c r="BA25" s="45">
        <v>68</v>
      </c>
      <c r="BB25" s="44">
        <v>11.2</v>
      </c>
      <c r="BC25" s="43">
        <v>3.2</v>
      </c>
      <c r="BD25" s="46"/>
    </row>
    <row r="26" spans="1:56">
      <c r="A26" s="55">
        <v>18</v>
      </c>
      <c r="B26" s="51">
        <v>24.7</v>
      </c>
      <c r="C26" s="51">
        <v>31</v>
      </c>
      <c r="D26" s="51">
        <v>20.2</v>
      </c>
      <c r="E26" s="52">
        <v>10.8</v>
      </c>
      <c r="F26" s="51">
        <v>20</v>
      </c>
      <c r="G26" s="51">
        <v>17.7</v>
      </c>
      <c r="H26" s="51">
        <v>15.6</v>
      </c>
      <c r="I26" s="51">
        <v>16</v>
      </c>
      <c r="J26" s="51">
        <v>15.1</v>
      </c>
      <c r="K26" s="51">
        <v>13.7</v>
      </c>
      <c r="L26" s="53">
        <v>49</v>
      </c>
      <c r="M26" s="53">
        <v>68</v>
      </c>
      <c r="N26" s="53">
        <v>34</v>
      </c>
      <c r="O26" s="51">
        <v>867.7</v>
      </c>
      <c r="P26" s="51">
        <v>868.8</v>
      </c>
      <c r="Q26" s="51">
        <v>866.6</v>
      </c>
      <c r="R26" s="52">
        <v>2.2000000000000002</v>
      </c>
      <c r="S26" s="51">
        <v>1012.2</v>
      </c>
      <c r="T26" s="51">
        <v>1014.5</v>
      </c>
      <c r="U26" s="51">
        <v>1009.3</v>
      </c>
      <c r="V26" s="52">
        <v>5.2</v>
      </c>
      <c r="W26" s="53">
        <v>5</v>
      </c>
      <c r="X26" s="53">
        <v>10</v>
      </c>
      <c r="Y26" s="53">
        <v>2</v>
      </c>
      <c r="Z26" s="51">
        <v>9.25</v>
      </c>
      <c r="AA26" s="51">
        <v>0</v>
      </c>
      <c r="AB26" s="54">
        <v>8.5399999999999991</v>
      </c>
      <c r="AC26" s="54"/>
      <c r="AD26" s="54"/>
      <c r="AE26" s="54"/>
      <c r="AF26" s="54"/>
      <c r="AG26" s="54"/>
      <c r="AH26" s="54"/>
      <c r="AI26" s="54"/>
      <c r="AJ26" s="54" t="s">
        <v>82</v>
      </c>
      <c r="AK26" s="54"/>
      <c r="AL26" s="54"/>
      <c r="AM26" s="16"/>
      <c r="AN26" s="16"/>
      <c r="AO26" s="16"/>
      <c r="AP26" s="16"/>
      <c r="AQ26" s="16"/>
      <c r="AR26" s="16"/>
      <c r="AS26" s="85"/>
      <c r="AT26" s="16"/>
      <c r="AU26" s="16"/>
      <c r="AV26" s="16"/>
      <c r="AW26" s="16"/>
      <c r="AX26" s="16"/>
      <c r="AY26" s="42" t="s">
        <v>91</v>
      </c>
      <c r="AZ26" s="43">
        <v>0</v>
      </c>
      <c r="BA26" s="45">
        <v>68</v>
      </c>
      <c r="BB26" s="44">
        <v>4.5</v>
      </c>
      <c r="BC26" s="43">
        <v>3.6</v>
      </c>
      <c r="BD26" s="46"/>
    </row>
    <row r="27" spans="1:56">
      <c r="A27" s="55">
        <v>19</v>
      </c>
      <c r="B27" s="51">
        <v>28.5</v>
      </c>
      <c r="C27" s="51">
        <v>34.700000000000003</v>
      </c>
      <c r="D27" s="51">
        <v>21.4</v>
      </c>
      <c r="E27" s="52">
        <v>13.3</v>
      </c>
      <c r="F27" s="51">
        <v>18.5</v>
      </c>
      <c r="G27" s="51">
        <v>17.5</v>
      </c>
      <c r="H27" s="51">
        <v>12.7</v>
      </c>
      <c r="I27" s="51">
        <v>14.3</v>
      </c>
      <c r="J27" s="51">
        <v>10.8</v>
      </c>
      <c r="K27" s="51">
        <v>10.5</v>
      </c>
      <c r="L27" s="53">
        <v>33</v>
      </c>
      <c r="M27" s="53">
        <v>56</v>
      </c>
      <c r="N27" s="53">
        <v>20</v>
      </c>
      <c r="O27" s="51">
        <v>866.7</v>
      </c>
      <c r="P27" s="51">
        <v>868.8</v>
      </c>
      <c r="Q27" s="51">
        <v>864.4</v>
      </c>
      <c r="R27" s="52">
        <v>4.4000000000000004</v>
      </c>
      <c r="S27" s="51">
        <v>1012.1</v>
      </c>
      <c r="T27" s="51">
        <v>1014.9</v>
      </c>
      <c r="U27" s="51">
        <v>1005.2</v>
      </c>
      <c r="V27" s="52">
        <v>9.6999999999999993</v>
      </c>
      <c r="W27" s="53">
        <v>5</v>
      </c>
      <c r="X27" s="53">
        <v>10</v>
      </c>
      <c r="Y27" s="53">
        <v>2</v>
      </c>
      <c r="Z27" s="51">
        <v>11.58</v>
      </c>
      <c r="AA27" s="51">
        <v>0</v>
      </c>
      <c r="AB27" s="54">
        <v>8.74</v>
      </c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31">
        <v>158</v>
      </c>
      <c r="AZ27" s="43">
        <v>2.8</v>
      </c>
      <c r="BA27" s="45">
        <v>16</v>
      </c>
      <c r="BB27" s="44">
        <v>7.3</v>
      </c>
      <c r="BC27" s="43">
        <v>2.8</v>
      </c>
      <c r="BD27" s="46"/>
    </row>
    <row r="28" spans="1:56">
      <c r="A28" s="55">
        <v>20</v>
      </c>
      <c r="B28" s="51">
        <v>29.5</v>
      </c>
      <c r="C28" s="51">
        <v>35.200000000000003</v>
      </c>
      <c r="D28" s="51">
        <v>22.6</v>
      </c>
      <c r="E28" s="52">
        <v>12.6</v>
      </c>
      <c r="F28" s="51">
        <v>19</v>
      </c>
      <c r="G28" s="51">
        <v>17.100000000000001</v>
      </c>
      <c r="H28" s="51">
        <v>11.8</v>
      </c>
      <c r="I28" s="51">
        <v>13.6</v>
      </c>
      <c r="J28" s="51">
        <v>10.7</v>
      </c>
      <c r="K28" s="51">
        <v>9.3000000000000007</v>
      </c>
      <c r="L28" s="53">
        <v>28</v>
      </c>
      <c r="M28" s="53">
        <v>43</v>
      </c>
      <c r="N28" s="53">
        <v>19</v>
      </c>
      <c r="O28" s="51">
        <v>862.6</v>
      </c>
      <c r="P28" s="51">
        <v>865</v>
      </c>
      <c r="Q28" s="51">
        <v>860.2</v>
      </c>
      <c r="R28" s="52">
        <v>4.8</v>
      </c>
      <c r="S28" s="51">
        <v>1005.4</v>
      </c>
      <c r="T28" s="51">
        <v>1009.4</v>
      </c>
      <c r="U28" s="51">
        <v>999.8</v>
      </c>
      <c r="V28" s="52">
        <v>9.6</v>
      </c>
      <c r="W28" s="53">
        <v>5</v>
      </c>
      <c r="X28" s="53">
        <v>10</v>
      </c>
      <c r="Y28" s="53">
        <v>2</v>
      </c>
      <c r="Z28" s="51">
        <v>9.6999999999999993</v>
      </c>
      <c r="AA28" s="51">
        <v>2.4</v>
      </c>
      <c r="AB28" s="54">
        <v>10.28</v>
      </c>
      <c r="AC28" s="54"/>
      <c r="AD28" s="54" t="s">
        <v>85</v>
      </c>
      <c r="AE28" s="54"/>
      <c r="AF28" s="54"/>
      <c r="AG28" s="54"/>
      <c r="AH28" s="54"/>
      <c r="AI28" s="54"/>
      <c r="AJ28" s="54"/>
      <c r="AK28" s="54"/>
      <c r="AL28" s="54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31">
        <v>29</v>
      </c>
      <c r="AZ28" s="43">
        <v>2.5</v>
      </c>
      <c r="BA28" s="45">
        <v>29</v>
      </c>
      <c r="BB28" s="44">
        <v>11.8</v>
      </c>
      <c r="BC28" s="43">
        <v>2.4</v>
      </c>
      <c r="BD28" s="46"/>
    </row>
    <row r="29" spans="1:56">
      <c r="A29" s="55">
        <v>21</v>
      </c>
      <c r="B29" s="51">
        <v>27.4</v>
      </c>
      <c r="C29" s="51">
        <v>35</v>
      </c>
      <c r="D29" s="51">
        <v>22.6</v>
      </c>
      <c r="E29" s="52">
        <f>SUM(C29-D29)</f>
        <v>12.399999999999999</v>
      </c>
      <c r="F29" s="51">
        <v>19</v>
      </c>
      <c r="G29" s="51">
        <v>18.2</v>
      </c>
      <c r="H29" s="51">
        <v>15.2</v>
      </c>
      <c r="I29" s="51">
        <v>19.3</v>
      </c>
      <c r="J29" s="51">
        <v>13.1</v>
      </c>
      <c r="K29" s="51">
        <v>13.2</v>
      </c>
      <c r="L29" s="53">
        <v>45</v>
      </c>
      <c r="M29" s="53">
        <v>71</v>
      </c>
      <c r="N29" s="53">
        <v>24</v>
      </c>
      <c r="O29" s="51">
        <v>862.1</v>
      </c>
      <c r="P29" s="51">
        <v>864</v>
      </c>
      <c r="Q29" s="51">
        <v>859.2</v>
      </c>
      <c r="R29" s="52">
        <f>SUM(P29-Q29)</f>
        <v>4.7999999999999545</v>
      </c>
      <c r="S29" s="51">
        <v>1004.2</v>
      </c>
      <c r="T29" s="51">
        <v>1007.2</v>
      </c>
      <c r="U29" s="51">
        <v>999.8</v>
      </c>
      <c r="V29" s="52">
        <f>SUM(T29-U29)</f>
        <v>7.4000000000000909</v>
      </c>
      <c r="W29" s="53">
        <v>7</v>
      </c>
      <c r="X29" s="53">
        <v>10</v>
      </c>
      <c r="Y29" s="53">
        <v>2</v>
      </c>
      <c r="Z29" s="51">
        <v>7.4</v>
      </c>
      <c r="AA29" s="51">
        <v>0.5</v>
      </c>
      <c r="AB29" s="54">
        <v>10.92</v>
      </c>
      <c r="AC29" s="54" t="s">
        <v>85</v>
      </c>
      <c r="AD29" s="54"/>
      <c r="AE29" s="54"/>
      <c r="AF29" s="54"/>
      <c r="AG29" s="54"/>
      <c r="AH29" s="54"/>
      <c r="AI29" s="54"/>
      <c r="AJ29" s="54"/>
      <c r="AK29" s="54"/>
      <c r="AL29" s="54"/>
      <c r="AM29" s="16"/>
      <c r="AN29" s="16"/>
      <c r="AO29" s="16"/>
      <c r="AP29" s="16"/>
      <c r="AQ29" s="16"/>
      <c r="AR29" s="16"/>
      <c r="AS29" s="16" t="s">
        <v>92</v>
      </c>
      <c r="AT29" s="16" t="s">
        <v>83</v>
      </c>
      <c r="AU29" s="16" t="s">
        <v>82</v>
      </c>
      <c r="AV29" s="16" t="s">
        <v>93</v>
      </c>
      <c r="AW29" s="16"/>
      <c r="AX29" s="16" t="s">
        <v>94</v>
      </c>
      <c r="AY29" s="131">
        <v>248</v>
      </c>
      <c r="AZ29" s="43">
        <v>4.7</v>
      </c>
      <c r="BA29" s="45">
        <v>27</v>
      </c>
      <c r="BB29" s="44">
        <v>13.4</v>
      </c>
      <c r="BC29" s="43">
        <v>4.0999999999999996</v>
      </c>
      <c r="BD29" s="46"/>
    </row>
    <row r="30" spans="1:56">
      <c r="A30" s="55">
        <v>22</v>
      </c>
      <c r="B30" s="51">
        <v>26.2</v>
      </c>
      <c r="C30" s="51">
        <v>34</v>
      </c>
      <c r="D30" s="56">
        <v>18.2</v>
      </c>
      <c r="E30" s="52">
        <f>SUM(C30-D30)</f>
        <v>15.8</v>
      </c>
      <c r="F30" s="51">
        <v>17</v>
      </c>
      <c r="G30" s="51">
        <v>18.600000000000001</v>
      </c>
      <c r="H30" s="51">
        <v>16.7</v>
      </c>
      <c r="I30" s="51">
        <v>19.399999999999999</v>
      </c>
      <c r="J30" s="51">
        <v>14</v>
      </c>
      <c r="K30" s="51">
        <v>14.7</v>
      </c>
      <c r="L30" s="53">
        <v>51</v>
      </c>
      <c r="M30" s="53">
        <v>88</v>
      </c>
      <c r="N30" s="53">
        <v>27</v>
      </c>
      <c r="O30" s="51">
        <v>862.6</v>
      </c>
      <c r="P30" s="51">
        <v>864.25</v>
      </c>
      <c r="Q30" s="51">
        <v>859.5</v>
      </c>
      <c r="R30" s="52">
        <v>5</v>
      </c>
      <c r="S30" s="51">
        <v>1006.3</v>
      </c>
      <c r="T30" s="51">
        <v>1010.5</v>
      </c>
      <c r="U30" s="51">
        <v>1000.8</v>
      </c>
      <c r="V30" s="52">
        <v>9.6999999999999993</v>
      </c>
      <c r="W30" s="53">
        <v>6</v>
      </c>
      <c r="X30" s="53">
        <v>10</v>
      </c>
      <c r="Y30" s="53">
        <v>2</v>
      </c>
      <c r="Z30" s="51">
        <v>8</v>
      </c>
      <c r="AA30" s="51">
        <v>1.4</v>
      </c>
      <c r="AB30" s="54">
        <v>5.52</v>
      </c>
      <c r="AC30" s="54" t="s">
        <v>85</v>
      </c>
      <c r="AD30" s="54" t="s">
        <v>85</v>
      </c>
      <c r="AE30" s="54"/>
      <c r="AF30" s="54"/>
      <c r="AG30" s="54"/>
      <c r="AH30" s="54"/>
      <c r="AI30" s="54"/>
      <c r="AJ30" s="54" t="s">
        <v>82</v>
      </c>
      <c r="AK30" s="54"/>
      <c r="AL30" s="54"/>
      <c r="AM30" s="17"/>
      <c r="AN30" s="16"/>
      <c r="AO30" s="16"/>
      <c r="AP30" s="16"/>
      <c r="AQ30" s="16"/>
      <c r="AR30" s="16"/>
      <c r="AS30" s="16" t="s">
        <v>92</v>
      </c>
      <c r="AT30" s="16" t="s">
        <v>83</v>
      </c>
      <c r="AU30" s="16" t="s">
        <v>82</v>
      </c>
      <c r="AV30" s="16" t="s">
        <v>93</v>
      </c>
      <c r="AW30" s="16"/>
      <c r="AX30" s="16" t="s">
        <v>95</v>
      </c>
      <c r="AY30" s="131">
        <v>68</v>
      </c>
      <c r="AZ30" s="43">
        <v>3.3</v>
      </c>
      <c r="BA30" s="45">
        <v>248</v>
      </c>
      <c r="BB30" s="44">
        <v>11.8</v>
      </c>
      <c r="BC30" s="43">
        <v>3</v>
      </c>
      <c r="BD30" s="46"/>
    </row>
    <row r="31" spans="1:56">
      <c r="A31" s="55">
        <v>23</v>
      </c>
      <c r="B31" s="51">
        <v>25.1</v>
      </c>
      <c r="C31" s="51">
        <v>32.4</v>
      </c>
      <c r="D31" s="51">
        <v>20</v>
      </c>
      <c r="E31" s="52">
        <v>12.4</v>
      </c>
      <c r="F31" s="51">
        <v>19.8</v>
      </c>
      <c r="G31" s="51">
        <v>18.899999999999999</v>
      </c>
      <c r="H31" s="51">
        <v>17.899999999999999</v>
      </c>
      <c r="I31" s="51">
        <v>20.7</v>
      </c>
      <c r="J31" s="51">
        <v>15.2</v>
      </c>
      <c r="K31" s="51">
        <v>15.9</v>
      </c>
      <c r="L31" s="53">
        <v>57</v>
      </c>
      <c r="M31" s="53">
        <v>79</v>
      </c>
      <c r="N31" s="53">
        <v>33</v>
      </c>
      <c r="O31" s="51">
        <v>863.5</v>
      </c>
      <c r="P31" s="51">
        <v>864.9</v>
      </c>
      <c r="Q31" s="51">
        <v>860.4</v>
      </c>
      <c r="R31" s="52">
        <v>4.5</v>
      </c>
      <c r="S31" s="51">
        <v>1007.5</v>
      </c>
      <c r="T31" s="51">
        <v>1010.9</v>
      </c>
      <c r="U31" s="51">
        <v>1003.1</v>
      </c>
      <c r="V31" s="52">
        <v>7.8</v>
      </c>
      <c r="W31" s="53">
        <v>7</v>
      </c>
      <c r="X31" s="53">
        <v>10</v>
      </c>
      <c r="Y31" s="53">
        <v>2</v>
      </c>
      <c r="Z31" s="51">
        <v>6.8</v>
      </c>
      <c r="AA31" s="51">
        <v>3.8</v>
      </c>
      <c r="AB31" s="54">
        <v>8.14</v>
      </c>
      <c r="AC31" s="54" t="s">
        <v>85</v>
      </c>
      <c r="AD31" s="54" t="s">
        <v>85</v>
      </c>
      <c r="AE31" s="54"/>
      <c r="AF31" s="54"/>
      <c r="AG31" s="54"/>
      <c r="AH31" s="54"/>
      <c r="AI31" s="54"/>
      <c r="AJ31" s="54"/>
      <c r="AK31" s="54"/>
      <c r="AL31" s="54"/>
      <c r="AM31" s="17"/>
      <c r="AN31" s="16"/>
      <c r="AO31" s="16"/>
      <c r="AP31" s="16"/>
      <c r="AQ31" s="16"/>
      <c r="AR31" s="16"/>
      <c r="AS31" s="16"/>
      <c r="AT31" s="16" t="s">
        <v>83</v>
      </c>
      <c r="AU31" s="16" t="s">
        <v>82</v>
      </c>
      <c r="AV31" s="16" t="s">
        <v>93</v>
      </c>
      <c r="AW31" s="16"/>
      <c r="AX31" s="16" t="s">
        <v>90</v>
      </c>
      <c r="AY31" s="131">
        <v>68</v>
      </c>
      <c r="AZ31" s="43">
        <v>2.8</v>
      </c>
      <c r="BA31" s="45">
        <v>90</v>
      </c>
      <c r="BB31" s="44">
        <v>15.7</v>
      </c>
      <c r="BC31" s="43">
        <v>2.8</v>
      </c>
      <c r="BD31" s="46"/>
    </row>
    <row r="32" spans="1:56">
      <c r="A32" s="55">
        <v>24</v>
      </c>
      <c r="B32" s="51">
        <v>26.4</v>
      </c>
      <c r="C32" s="51">
        <v>34.6</v>
      </c>
      <c r="D32" s="51">
        <v>18.7</v>
      </c>
      <c r="E32" s="52">
        <v>15.9</v>
      </c>
      <c r="F32" s="51">
        <v>17</v>
      </c>
      <c r="G32" s="51">
        <v>19.100000000000001</v>
      </c>
      <c r="H32" s="51">
        <v>17.5</v>
      </c>
      <c r="I32" s="51">
        <v>21.4</v>
      </c>
      <c r="J32" s="51">
        <v>14.4</v>
      </c>
      <c r="K32" s="51">
        <v>15.5</v>
      </c>
      <c r="L32" s="53">
        <v>53</v>
      </c>
      <c r="M32" s="53">
        <v>90</v>
      </c>
      <c r="N32" s="53">
        <v>26</v>
      </c>
      <c r="O32" s="51">
        <v>863.5</v>
      </c>
      <c r="P32" s="51">
        <v>869.8</v>
      </c>
      <c r="Q32" s="51">
        <v>861.8</v>
      </c>
      <c r="R32" s="52">
        <v>3</v>
      </c>
      <c r="S32" s="51">
        <v>1007.2</v>
      </c>
      <c r="T32" s="51">
        <v>1010.7</v>
      </c>
      <c r="U32" s="51">
        <v>1003.6</v>
      </c>
      <c r="V32" s="52">
        <v>7.1</v>
      </c>
      <c r="W32" s="53">
        <v>5</v>
      </c>
      <c r="X32" s="53">
        <v>10</v>
      </c>
      <c r="Y32" s="53">
        <v>2</v>
      </c>
      <c r="Z32" s="51">
        <v>8.6</v>
      </c>
      <c r="AA32" s="51" t="s">
        <v>88</v>
      </c>
      <c r="AB32" s="54">
        <v>6.17</v>
      </c>
      <c r="AC32" s="54" t="s">
        <v>85</v>
      </c>
      <c r="AD32" s="54"/>
      <c r="AE32" s="54"/>
      <c r="AF32" s="54"/>
      <c r="AG32" s="54"/>
      <c r="AH32" s="54"/>
      <c r="AI32" s="54"/>
      <c r="AJ32" s="54" t="s">
        <v>82</v>
      </c>
      <c r="AK32" s="54"/>
      <c r="AL32" s="54"/>
      <c r="AM32" s="16"/>
      <c r="AN32" s="17"/>
      <c r="AO32" s="16"/>
      <c r="AP32" s="16"/>
      <c r="AQ32" s="16"/>
      <c r="AR32" s="16"/>
      <c r="AS32" s="16"/>
      <c r="AT32" s="16" t="s">
        <v>83</v>
      </c>
      <c r="AU32" s="16" t="s">
        <v>82</v>
      </c>
      <c r="AV32" s="16"/>
      <c r="AW32" s="16"/>
      <c r="AX32" s="16"/>
      <c r="AY32" s="131">
        <v>293</v>
      </c>
      <c r="AZ32" s="43">
        <v>1.4</v>
      </c>
      <c r="BA32" s="45">
        <v>90</v>
      </c>
      <c r="BB32" s="44">
        <v>8.4</v>
      </c>
      <c r="BC32" s="43">
        <v>1.3</v>
      </c>
      <c r="BD32" s="46"/>
    </row>
    <row r="33" spans="1:56">
      <c r="A33" s="50">
        <v>25</v>
      </c>
      <c r="B33" s="51">
        <v>29.7</v>
      </c>
      <c r="C33" s="51">
        <v>36.4</v>
      </c>
      <c r="D33" s="51">
        <v>22.6</v>
      </c>
      <c r="E33" s="52">
        <v>13.8</v>
      </c>
      <c r="F33" s="51">
        <v>20.6</v>
      </c>
      <c r="G33" s="51">
        <v>18.7</v>
      </c>
      <c r="H33" s="51">
        <v>18.7</v>
      </c>
      <c r="I33" s="51">
        <v>18.3</v>
      </c>
      <c r="J33" s="51">
        <v>9.9</v>
      </c>
      <c r="K33" s="51">
        <v>12.8</v>
      </c>
      <c r="L33" s="53">
        <v>40</v>
      </c>
      <c r="M33" s="53">
        <v>65</v>
      </c>
      <c r="N33" s="53">
        <v>19</v>
      </c>
      <c r="O33" s="51">
        <v>863.5</v>
      </c>
      <c r="P33" s="51">
        <v>864.9</v>
      </c>
      <c r="Q33" s="51">
        <v>861.9</v>
      </c>
      <c r="R33" s="52">
        <v>3</v>
      </c>
      <c r="S33" s="51">
        <v>1006</v>
      </c>
      <c r="T33" s="51">
        <v>1009.2</v>
      </c>
      <c r="U33" s="51">
        <v>1001.8</v>
      </c>
      <c r="V33" s="52">
        <v>7.4</v>
      </c>
      <c r="W33" s="53">
        <v>3</v>
      </c>
      <c r="X33" s="53">
        <v>10</v>
      </c>
      <c r="Y33" s="53">
        <v>2</v>
      </c>
      <c r="Z33" s="51">
        <v>11</v>
      </c>
      <c r="AA33" s="51">
        <v>0</v>
      </c>
      <c r="AB33" s="54">
        <v>9.1</v>
      </c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17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2">
        <v>68</v>
      </c>
      <c r="AZ33" s="12">
        <v>2.2999999999999998</v>
      </c>
      <c r="BA33" s="47">
        <v>248</v>
      </c>
      <c r="BB33" s="117">
        <v>7.3</v>
      </c>
      <c r="BC33" s="48">
        <v>2.2999999999999998</v>
      </c>
      <c r="BD33" s="48"/>
    </row>
    <row r="34" spans="1:56">
      <c r="A34" s="50">
        <v>26</v>
      </c>
      <c r="B34" s="51">
        <v>26.7</v>
      </c>
      <c r="C34" s="51">
        <v>36.4</v>
      </c>
      <c r="D34" s="51">
        <v>20</v>
      </c>
      <c r="E34" s="52">
        <v>16.399999999999999</v>
      </c>
      <c r="F34" s="51">
        <v>19</v>
      </c>
      <c r="G34" s="51">
        <v>18.3</v>
      </c>
      <c r="H34" s="51">
        <v>16.2</v>
      </c>
      <c r="I34" s="51">
        <v>17.3</v>
      </c>
      <c r="J34" s="51">
        <v>16.3</v>
      </c>
      <c r="K34" s="51">
        <v>14.5</v>
      </c>
      <c r="L34" s="53">
        <v>49</v>
      </c>
      <c r="M34" s="53">
        <v>64</v>
      </c>
      <c r="N34" s="53">
        <v>35</v>
      </c>
      <c r="O34" s="51">
        <v>865.1</v>
      </c>
      <c r="P34" s="51">
        <v>865.6</v>
      </c>
      <c r="Q34" s="51">
        <v>864.5</v>
      </c>
      <c r="R34" s="52">
        <v>1.1000000000000001</v>
      </c>
      <c r="S34" s="51">
        <v>1009.8</v>
      </c>
      <c r="T34" s="51">
        <v>1010.7</v>
      </c>
      <c r="U34" s="51">
        <v>1008.3</v>
      </c>
      <c r="V34" s="52">
        <v>2.4</v>
      </c>
      <c r="W34" s="53"/>
      <c r="X34" s="53">
        <v>10</v>
      </c>
      <c r="Y34" s="53">
        <v>2</v>
      </c>
      <c r="Z34" s="51">
        <v>6.9</v>
      </c>
      <c r="AA34" s="51">
        <v>0</v>
      </c>
      <c r="AB34" s="54">
        <v>6.98</v>
      </c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2"/>
      <c r="AZ34" s="12"/>
      <c r="BA34" s="47"/>
      <c r="BB34" s="117"/>
      <c r="BC34" s="48"/>
      <c r="BD34" s="48"/>
    </row>
    <row r="35" spans="1:56">
      <c r="A35" s="50">
        <v>27</v>
      </c>
      <c r="B35" s="51">
        <v>29.5</v>
      </c>
      <c r="C35" s="51">
        <v>35.799999999999997</v>
      </c>
      <c r="D35" s="51">
        <v>23.9</v>
      </c>
      <c r="E35" s="52">
        <v>11.9</v>
      </c>
      <c r="F35" s="51">
        <v>19.600000000000001</v>
      </c>
      <c r="G35" s="51">
        <v>18.899999999999999</v>
      </c>
      <c r="H35" s="51">
        <v>15.1</v>
      </c>
      <c r="I35" s="51">
        <v>17.2</v>
      </c>
      <c r="J35" s="51">
        <v>12.5</v>
      </c>
      <c r="K35" s="51">
        <v>13.2</v>
      </c>
      <c r="L35" s="53">
        <v>38</v>
      </c>
      <c r="M35" s="53">
        <v>57</v>
      </c>
      <c r="N35" s="53">
        <v>22</v>
      </c>
      <c r="O35" s="51">
        <v>861.9</v>
      </c>
      <c r="P35" s="51">
        <v>864</v>
      </c>
      <c r="Q35" s="51">
        <v>859.5</v>
      </c>
      <c r="R35" s="52">
        <v>4.5</v>
      </c>
      <c r="S35" s="51">
        <v>1005.1</v>
      </c>
      <c r="T35" s="51">
        <v>1007.9</v>
      </c>
      <c r="U35" s="51">
        <v>999.4</v>
      </c>
      <c r="V35" s="52">
        <v>8.5</v>
      </c>
      <c r="W35" s="53">
        <v>5</v>
      </c>
      <c r="X35" s="53">
        <v>10</v>
      </c>
      <c r="Y35" s="53">
        <v>2</v>
      </c>
      <c r="Z35" s="51">
        <v>7.7</v>
      </c>
      <c r="AA35" s="51">
        <v>0</v>
      </c>
      <c r="AB35" s="54">
        <v>7.17</v>
      </c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79"/>
      <c r="AN35" s="13"/>
      <c r="AO35" s="13"/>
      <c r="AP35" s="13"/>
      <c r="AQ35" s="13"/>
      <c r="AR35" s="13"/>
      <c r="AS35" s="13"/>
      <c r="AT35" s="13" t="s">
        <v>83</v>
      </c>
      <c r="AU35" s="13" t="s">
        <v>82</v>
      </c>
      <c r="AV35" s="13" t="s">
        <v>96</v>
      </c>
      <c r="AW35" s="13"/>
      <c r="AX35" s="13" t="s">
        <v>97</v>
      </c>
      <c r="AY35" s="12">
        <v>68</v>
      </c>
      <c r="AZ35" s="132">
        <v>2</v>
      </c>
      <c r="BA35" s="47">
        <v>270</v>
      </c>
      <c r="BB35" s="117">
        <v>6.2</v>
      </c>
      <c r="BC35" s="48">
        <v>2.2000000000000002</v>
      </c>
      <c r="BD35" s="48"/>
    </row>
    <row r="36" spans="1:56">
      <c r="A36" s="50">
        <v>28</v>
      </c>
      <c r="B36" s="57">
        <v>28.2</v>
      </c>
      <c r="C36" s="51">
        <v>36.4</v>
      </c>
      <c r="D36" s="51">
        <v>22</v>
      </c>
      <c r="E36" s="52">
        <v>14.4</v>
      </c>
      <c r="F36" s="51">
        <v>21.5</v>
      </c>
      <c r="G36" s="51">
        <v>18.899999999999999</v>
      </c>
      <c r="H36" s="51">
        <v>16.2</v>
      </c>
      <c r="I36" s="51">
        <v>16.7</v>
      </c>
      <c r="J36" s="51">
        <v>14.4</v>
      </c>
      <c r="K36" s="51">
        <v>14.3</v>
      </c>
      <c r="L36" s="53">
        <v>44</v>
      </c>
      <c r="M36" s="53">
        <v>61</v>
      </c>
      <c r="N36" s="53">
        <v>26</v>
      </c>
      <c r="O36" s="51">
        <v>862.9</v>
      </c>
      <c r="P36" s="51">
        <v>863.2</v>
      </c>
      <c r="Q36" s="51">
        <v>858.4</v>
      </c>
      <c r="R36" s="52">
        <v>4.8</v>
      </c>
      <c r="S36" s="51">
        <v>1005</v>
      </c>
      <c r="T36" s="51">
        <v>1005.8</v>
      </c>
      <c r="U36" s="51">
        <v>999.1</v>
      </c>
      <c r="V36" s="52">
        <v>6.7</v>
      </c>
      <c r="W36" s="53">
        <v>6</v>
      </c>
      <c r="X36" s="53">
        <v>10</v>
      </c>
      <c r="Y36" s="53">
        <v>2</v>
      </c>
      <c r="Z36" s="51">
        <v>6.2</v>
      </c>
      <c r="AA36" s="51" t="s">
        <v>88</v>
      </c>
      <c r="AB36" s="54">
        <v>9.07</v>
      </c>
      <c r="AC36" s="54" t="s">
        <v>85</v>
      </c>
      <c r="AD36" s="54"/>
      <c r="AE36" s="54"/>
      <c r="AF36" s="54"/>
      <c r="AG36" s="54"/>
      <c r="AH36" s="54"/>
      <c r="AI36" s="54"/>
      <c r="AJ36" s="54"/>
      <c r="AK36" s="54"/>
      <c r="AL36" s="54"/>
      <c r="AM36" s="13"/>
      <c r="AN36" s="13"/>
      <c r="AO36" s="13"/>
      <c r="AP36" s="13"/>
      <c r="AQ36" s="13"/>
      <c r="AR36" s="13"/>
      <c r="AS36" s="13"/>
      <c r="AT36" s="13" t="s">
        <v>83</v>
      </c>
      <c r="AU36" s="13" t="s">
        <v>82</v>
      </c>
      <c r="AV36" s="13" t="s">
        <v>96</v>
      </c>
      <c r="AW36" s="13"/>
      <c r="AX36" s="13" t="s">
        <v>98</v>
      </c>
      <c r="AY36" s="12">
        <v>293</v>
      </c>
      <c r="AZ36" s="12">
        <v>2.8</v>
      </c>
      <c r="BA36" s="47">
        <v>248</v>
      </c>
      <c r="BB36" s="117">
        <v>14</v>
      </c>
      <c r="BC36" s="48">
        <v>2.9</v>
      </c>
      <c r="BD36" s="48"/>
    </row>
    <row r="37" spans="1:56">
      <c r="A37" s="50">
        <v>29</v>
      </c>
      <c r="B37" s="51">
        <v>27</v>
      </c>
      <c r="C37" s="51">
        <v>34</v>
      </c>
      <c r="D37" s="51">
        <v>21</v>
      </c>
      <c r="E37" s="52">
        <v>13</v>
      </c>
      <c r="F37" s="51">
        <v>21.2</v>
      </c>
      <c r="G37" s="51">
        <v>18.3</v>
      </c>
      <c r="H37" s="51">
        <v>15.3</v>
      </c>
      <c r="I37" s="51">
        <v>16.7</v>
      </c>
      <c r="J37" s="51">
        <v>13.3</v>
      </c>
      <c r="K37" s="51">
        <v>13.3</v>
      </c>
      <c r="L37" s="53">
        <v>42</v>
      </c>
      <c r="M37" s="53">
        <v>64</v>
      </c>
      <c r="N37" s="53">
        <v>25</v>
      </c>
      <c r="O37" s="51">
        <v>861.8</v>
      </c>
      <c r="P37" s="51">
        <v>863.8</v>
      </c>
      <c r="Q37" s="51">
        <v>859.2</v>
      </c>
      <c r="R37" s="52">
        <v>4.5999999999999996</v>
      </c>
      <c r="S37" s="51">
        <v>1004.9</v>
      </c>
      <c r="T37" s="51">
        <v>1008.8</v>
      </c>
      <c r="U37" s="51">
        <v>1000.2</v>
      </c>
      <c r="V37" s="52">
        <v>8.6</v>
      </c>
      <c r="W37" s="53">
        <v>7</v>
      </c>
      <c r="X37" s="53">
        <v>10</v>
      </c>
      <c r="Y37" s="53">
        <v>2</v>
      </c>
      <c r="Z37" s="51">
        <v>3.2</v>
      </c>
      <c r="AA37" s="51">
        <v>0</v>
      </c>
      <c r="AB37" s="54">
        <v>6.17</v>
      </c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2">
        <v>248</v>
      </c>
      <c r="AZ37" s="12">
        <v>1.7</v>
      </c>
      <c r="BA37" s="47">
        <v>248</v>
      </c>
      <c r="BB37" s="117">
        <v>6.4</v>
      </c>
      <c r="BC37" s="48">
        <v>1.7</v>
      </c>
      <c r="BD37" s="48"/>
    </row>
    <row r="38" spans="1:56">
      <c r="A38" s="50">
        <v>30</v>
      </c>
      <c r="B38" s="51">
        <v>23.4</v>
      </c>
      <c r="C38" s="51">
        <v>31.2</v>
      </c>
      <c r="D38" s="51">
        <v>18.600000000000001</v>
      </c>
      <c r="E38" s="52">
        <v>12.6</v>
      </c>
      <c r="F38" s="51">
        <v>17</v>
      </c>
      <c r="G38" s="51">
        <v>18.399999999999999</v>
      </c>
      <c r="H38" s="51">
        <v>17.7</v>
      </c>
      <c r="I38" s="51">
        <v>19.100000000000001</v>
      </c>
      <c r="J38" s="51">
        <v>15.6</v>
      </c>
      <c r="K38" s="51">
        <v>15.6</v>
      </c>
      <c r="L38" s="53">
        <v>61</v>
      </c>
      <c r="M38" s="53">
        <v>90</v>
      </c>
      <c r="N38" s="53">
        <v>35</v>
      </c>
      <c r="O38" s="51">
        <v>863.2</v>
      </c>
      <c r="P38" s="51">
        <v>865.3</v>
      </c>
      <c r="Q38" s="51">
        <v>860.6</v>
      </c>
      <c r="R38" s="52">
        <v>4.7</v>
      </c>
      <c r="S38" s="51">
        <v>1008.8</v>
      </c>
      <c r="T38" s="51">
        <v>1012.2</v>
      </c>
      <c r="U38" s="51">
        <v>1005</v>
      </c>
      <c r="V38" s="52">
        <v>7.2</v>
      </c>
      <c r="W38" s="53">
        <v>7</v>
      </c>
      <c r="X38" s="53">
        <v>10</v>
      </c>
      <c r="Y38" s="53">
        <v>2</v>
      </c>
      <c r="Z38" s="51">
        <v>2</v>
      </c>
      <c r="AA38" s="51">
        <v>26.7</v>
      </c>
      <c r="AB38" s="54">
        <v>5.74</v>
      </c>
      <c r="AC38" s="54" t="s">
        <v>85</v>
      </c>
      <c r="AD38" s="54" t="s">
        <v>85</v>
      </c>
      <c r="AE38" s="54" t="s">
        <v>99</v>
      </c>
      <c r="AF38" s="54"/>
      <c r="AG38" s="54"/>
      <c r="AH38" s="54"/>
      <c r="AI38" s="54"/>
      <c r="AJ38" s="54"/>
      <c r="AK38" s="54"/>
      <c r="AL38" s="54"/>
      <c r="AM38" s="13"/>
      <c r="AN38" s="13"/>
      <c r="AO38" s="13"/>
      <c r="AP38" s="13"/>
      <c r="AQ38" s="13"/>
      <c r="AR38" s="13"/>
      <c r="AS38" s="13"/>
      <c r="AT38" s="13" t="s">
        <v>83</v>
      </c>
      <c r="AU38" s="13" t="s">
        <v>82</v>
      </c>
      <c r="AV38" s="13" t="s">
        <v>96</v>
      </c>
      <c r="AW38" s="13"/>
      <c r="AX38" s="13" t="s">
        <v>100</v>
      </c>
      <c r="AY38" s="12">
        <v>248</v>
      </c>
      <c r="AZ38" s="12">
        <v>3.9</v>
      </c>
      <c r="BA38" s="47">
        <v>248</v>
      </c>
      <c r="BB38" s="117">
        <v>11.2</v>
      </c>
      <c r="BC38" s="48">
        <v>3.9</v>
      </c>
      <c r="BD38" s="48"/>
    </row>
    <row r="39" spans="1:56">
      <c r="A39" s="50">
        <v>31</v>
      </c>
      <c r="B39" s="51">
        <v>24.9</v>
      </c>
      <c r="C39" s="51">
        <v>31.4</v>
      </c>
      <c r="D39" s="51">
        <v>20.5</v>
      </c>
      <c r="E39" s="52">
        <v>10.9</v>
      </c>
      <c r="F39" s="51">
        <v>18.7</v>
      </c>
      <c r="G39" s="51">
        <v>19.8</v>
      </c>
      <c r="H39" s="51">
        <v>19</v>
      </c>
      <c r="I39" s="51">
        <v>21.6</v>
      </c>
      <c r="J39" s="51">
        <v>16.399999999999999</v>
      </c>
      <c r="K39" s="51">
        <v>16.8</v>
      </c>
      <c r="L39" s="53">
        <v>58</v>
      </c>
      <c r="M39" s="53">
        <v>90</v>
      </c>
      <c r="N39" s="53">
        <v>38</v>
      </c>
      <c r="O39" s="51">
        <v>864.1</v>
      </c>
      <c r="P39" s="51">
        <v>866.2</v>
      </c>
      <c r="Q39" s="51">
        <v>861.8</v>
      </c>
      <c r="R39" s="52">
        <v>4.4000000000000004</v>
      </c>
      <c r="S39" s="51">
        <v>1008.9</v>
      </c>
      <c r="T39" s="51">
        <v>1012.6</v>
      </c>
      <c r="U39" s="51">
        <v>1004.6</v>
      </c>
      <c r="V39" s="52">
        <v>8</v>
      </c>
      <c r="W39" s="53">
        <v>6</v>
      </c>
      <c r="X39" s="53">
        <v>10</v>
      </c>
      <c r="Y39" s="53">
        <v>2</v>
      </c>
      <c r="Z39" s="59">
        <v>9.6999999999999993</v>
      </c>
      <c r="AA39" s="51">
        <v>5</v>
      </c>
      <c r="AB39" s="54">
        <v>5.76</v>
      </c>
      <c r="AC39" s="54"/>
      <c r="AD39" s="54" t="s">
        <v>85</v>
      </c>
      <c r="AE39" s="54"/>
      <c r="AF39" s="54"/>
      <c r="AG39" s="54"/>
      <c r="AH39" s="54"/>
      <c r="AI39" s="54"/>
      <c r="AJ39" s="54" t="s">
        <v>82</v>
      </c>
      <c r="AK39" s="54"/>
      <c r="AL39" s="54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2">
        <v>68</v>
      </c>
      <c r="AZ39" s="12">
        <v>1.9</v>
      </c>
      <c r="BA39" s="47">
        <v>68</v>
      </c>
      <c r="BB39" s="117">
        <v>5.3</v>
      </c>
      <c r="BC39" s="48">
        <v>1.9</v>
      </c>
      <c r="BD39" s="48"/>
    </row>
    <row r="40" spans="1:56">
      <c r="A40" s="3"/>
      <c r="B40" s="6">
        <f>STDEV(B9:B39)</f>
        <v>1.9178785322631753</v>
      </c>
      <c r="C40" s="6"/>
      <c r="D40" s="6"/>
      <c r="E40" s="6"/>
      <c r="F40" s="6"/>
      <c r="G40" s="6"/>
      <c r="H40" s="6"/>
      <c r="I40" s="6"/>
      <c r="J40" s="6"/>
      <c r="K40" s="6"/>
      <c r="L40" s="7"/>
      <c r="M40" s="7"/>
      <c r="N40" s="7"/>
      <c r="O40" s="6"/>
      <c r="P40" s="6"/>
      <c r="Q40" s="6"/>
      <c r="R40" s="21"/>
      <c r="S40" s="6"/>
      <c r="T40" s="6"/>
      <c r="U40" s="6"/>
      <c r="V40" s="6"/>
      <c r="W40" s="7"/>
      <c r="X40" s="7"/>
      <c r="Y40" s="7"/>
      <c r="Z40" s="8"/>
      <c r="AA40" s="8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</row>
    <row r="41" spans="1:56">
      <c r="A41" s="2"/>
      <c r="B41" s="6"/>
      <c r="C41" s="6"/>
      <c r="D41" s="6"/>
      <c r="E41" s="6"/>
      <c r="F41" s="6"/>
      <c r="G41" s="6"/>
      <c r="H41" s="6"/>
      <c r="I41" s="6"/>
      <c r="J41" s="6"/>
      <c r="K41" s="6"/>
      <c r="L41" s="7"/>
      <c r="M41" s="7"/>
      <c r="N41" s="7"/>
      <c r="O41" s="6"/>
      <c r="P41" s="6"/>
      <c r="Q41" s="6"/>
      <c r="R41" s="4"/>
      <c r="S41" s="6"/>
      <c r="T41" s="6"/>
      <c r="U41" s="6"/>
      <c r="V41" s="6"/>
      <c r="W41" s="7"/>
      <c r="X41" s="7"/>
      <c r="Y41" s="7"/>
      <c r="Z41" s="15"/>
      <c r="AA41" s="8"/>
      <c r="AB41" s="14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6"/>
    </row>
    <row r="42" spans="1:56" s="64" customFormat="1">
      <c r="A42" s="60" t="s">
        <v>35</v>
      </c>
      <c r="B42" s="61">
        <f t="shared" ref="B42:Q42" si="1">SUM(B9:B39)</f>
        <v>841.10000000000014</v>
      </c>
      <c r="C42" s="61">
        <f t="shared" si="1"/>
        <v>1051.5</v>
      </c>
      <c r="D42" s="61">
        <f t="shared" si="1"/>
        <v>643.29999999999995</v>
      </c>
      <c r="E42" s="61">
        <f>SUM(E10:E39)</f>
        <v>396.89999999999986</v>
      </c>
      <c r="F42" s="61">
        <f t="shared" si="1"/>
        <v>597.50000000000011</v>
      </c>
      <c r="G42" s="61">
        <f t="shared" si="1"/>
        <v>569.69999999999993</v>
      </c>
      <c r="H42" s="61">
        <f t="shared" si="1"/>
        <v>493.2</v>
      </c>
      <c r="I42" s="61">
        <f t="shared" si="1"/>
        <v>557.1</v>
      </c>
      <c r="J42" s="61">
        <f t="shared" si="1"/>
        <v>416.2</v>
      </c>
      <c r="K42" s="61">
        <f t="shared" si="1"/>
        <v>423</v>
      </c>
      <c r="L42" s="61">
        <f t="shared" si="1"/>
        <v>1442</v>
      </c>
      <c r="M42" s="61">
        <f t="shared" si="1"/>
        <v>2232</v>
      </c>
      <c r="N42" s="61">
        <f t="shared" si="1"/>
        <v>859</v>
      </c>
      <c r="O42" s="61">
        <f t="shared" si="1"/>
        <v>26759.1</v>
      </c>
      <c r="P42" s="61">
        <f t="shared" si="1"/>
        <v>26825.250000000004</v>
      </c>
      <c r="Q42" s="61">
        <f t="shared" si="1"/>
        <v>26703.200000000004</v>
      </c>
      <c r="R42" s="61">
        <f>P42-Q42</f>
        <v>122.04999999999927</v>
      </c>
      <c r="S42" s="61">
        <f t="shared" ref="S42:AM42" si="2">SUM(S9:S39)</f>
        <v>31220.7</v>
      </c>
      <c r="T42" s="61">
        <f t="shared" si="2"/>
        <v>31318.200000000008</v>
      </c>
      <c r="U42" s="61">
        <f t="shared" si="2"/>
        <v>31092.899999999994</v>
      </c>
      <c r="V42" s="61">
        <f t="shared" si="2"/>
        <v>225.30000000000007</v>
      </c>
      <c r="W42" s="61">
        <f t="shared" si="2"/>
        <v>142</v>
      </c>
      <c r="X42" s="61">
        <f t="shared" si="2"/>
        <v>310</v>
      </c>
      <c r="Y42" s="61">
        <f t="shared" si="2"/>
        <v>62</v>
      </c>
      <c r="Z42" s="62">
        <f t="shared" si="2"/>
        <v>265.93</v>
      </c>
      <c r="AA42" s="61">
        <f t="shared" si="2"/>
        <v>64.399999999999991</v>
      </c>
      <c r="AB42" s="63">
        <f t="shared" si="2"/>
        <v>238.99999999999991</v>
      </c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>
        <f t="shared" si="2"/>
        <v>0</v>
      </c>
    </row>
    <row r="43" spans="1:56" s="64" customFormat="1">
      <c r="A43" s="60" t="s">
        <v>36</v>
      </c>
      <c r="B43" s="61">
        <f t="shared" ref="B43:Q43" si="3">AVERAGEA(B9:B39)</f>
        <v>27.132258064516133</v>
      </c>
      <c r="C43" s="61">
        <f t="shared" si="3"/>
        <v>33.91935483870968</v>
      </c>
      <c r="D43" s="61">
        <f t="shared" si="3"/>
        <v>20.751612903225805</v>
      </c>
      <c r="E43" s="61">
        <f>AVERAGEA(E10:E39)</f>
        <v>13.229999999999995</v>
      </c>
      <c r="F43" s="61">
        <f t="shared" si="3"/>
        <v>19.2741935483871</v>
      </c>
      <c r="G43" s="61">
        <f t="shared" si="3"/>
        <v>18.377419354838707</v>
      </c>
      <c r="H43" s="61">
        <f t="shared" si="3"/>
        <v>15.909677419354839</v>
      </c>
      <c r="I43" s="61">
        <f t="shared" si="3"/>
        <v>17.970967741935485</v>
      </c>
      <c r="J43" s="61">
        <f t="shared" si="3"/>
        <v>13.425806451612903</v>
      </c>
      <c r="K43" s="61">
        <f t="shared" si="3"/>
        <v>13.64516129032258</v>
      </c>
      <c r="L43" s="61">
        <f t="shared" si="3"/>
        <v>46.516129032258064</v>
      </c>
      <c r="M43" s="61">
        <f t="shared" si="3"/>
        <v>72</v>
      </c>
      <c r="N43" s="61">
        <f t="shared" si="3"/>
        <v>27.70967741935484</v>
      </c>
      <c r="O43" s="61">
        <f t="shared" si="3"/>
        <v>863.19677419354832</v>
      </c>
      <c r="P43" s="61">
        <f t="shared" si="3"/>
        <v>865.33064516129048</v>
      </c>
      <c r="Q43" s="61">
        <f t="shared" si="3"/>
        <v>861.39354838709687</v>
      </c>
      <c r="R43" s="61">
        <f>P43-Q43</f>
        <v>3.9370967741936056</v>
      </c>
      <c r="S43" s="61">
        <f t="shared" ref="S43:AM43" si="4">AVERAGEA(S9:S39)</f>
        <v>1007.1193548387097</v>
      </c>
      <c r="T43" s="61">
        <f t="shared" si="4"/>
        <v>1010.2645161290325</v>
      </c>
      <c r="U43" s="61">
        <f t="shared" si="4"/>
        <v>1002.9967741935482</v>
      </c>
      <c r="V43" s="61">
        <f t="shared" si="4"/>
        <v>7.2677419354838735</v>
      </c>
      <c r="W43" s="61">
        <f t="shared" si="4"/>
        <v>4.7333333333333334</v>
      </c>
      <c r="X43" s="61">
        <f t="shared" si="4"/>
        <v>10</v>
      </c>
      <c r="Y43" s="61">
        <f t="shared" si="4"/>
        <v>2</v>
      </c>
      <c r="Z43" s="62">
        <f t="shared" si="4"/>
        <v>8.5783870967741933</v>
      </c>
      <c r="AA43" s="61">
        <f t="shared" si="4"/>
        <v>2.0774193548387094</v>
      </c>
      <c r="AB43" s="61">
        <f t="shared" si="4"/>
        <v>7.7096774193548363</v>
      </c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 t="e">
        <f t="shared" si="4"/>
        <v>#DIV/0!</v>
      </c>
    </row>
    <row r="44" spans="1:56" s="64" customFormat="1">
      <c r="A44" s="60" t="s">
        <v>19</v>
      </c>
      <c r="B44" s="61">
        <f t="shared" ref="B44:Q44" si="5">MAXA(B9:B39)</f>
        <v>30.7</v>
      </c>
      <c r="C44" s="61">
        <f t="shared" si="5"/>
        <v>37.200000000000003</v>
      </c>
      <c r="D44" s="61">
        <f t="shared" si="5"/>
        <v>25.3</v>
      </c>
      <c r="E44" s="61">
        <f>MAXA(E10:E39)</f>
        <v>16.399999999999999</v>
      </c>
      <c r="F44" s="61">
        <f t="shared" si="5"/>
        <v>22.3</v>
      </c>
      <c r="G44" s="61">
        <f t="shared" si="5"/>
        <v>19.8</v>
      </c>
      <c r="H44" s="61">
        <f t="shared" si="5"/>
        <v>20.2</v>
      </c>
      <c r="I44" s="61">
        <f t="shared" si="5"/>
        <v>22.3</v>
      </c>
      <c r="J44" s="61">
        <f t="shared" si="5"/>
        <v>18.399999999999999</v>
      </c>
      <c r="K44" s="61">
        <f t="shared" si="5"/>
        <v>19.399999999999999</v>
      </c>
      <c r="L44" s="61">
        <f t="shared" si="5"/>
        <v>73</v>
      </c>
      <c r="M44" s="61">
        <f t="shared" si="5"/>
        <v>94</v>
      </c>
      <c r="N44" s="61">
        <f t="shared" si="5"/>
        <v>48</v>
      </c>
      <c r="O44" s="61">
        <f t="shared" si="5"/>
        <v>867.7</v>
      </c>
      <c r="P44" s="61">
        <f t="shared" si="5"/>
        <v>869.8</v>
      </c>
      <c r="Q44" s="61">
        <f t="shared" si="5"/>
        <v>866.6</v>
      </c>
      <c r="R44" s="61">
        <f>MAXA(R9:R39)</f>
        <v>5</v>
      </c>
      <c r="S44" s="61">
        <f t="shared" ref="S44:AM44" si="6">MAXA(S9:S39)</f>
        <v>1012.2</v>
      </c>
      <c r="T44" s="61">
        <f t="shared" si="6"/>
        <v>1014.9</v>
      </c>
      <c r="U44" s="61">
        <f t="shared" si="6"/>
        <v>1010.4</v>
      </c>
      <c r="V44" s="61">
        <f t="shared" si="6"/>
        <v>9.6999999999999993</v>
      </c>
      <c r="W44" s="61">
        <f t="shared" si="6"/>
        <v>7</v>
      </c>
      <c r="X44" s="61">
        <f t="shared" si="6"/>
        <v>10</v>
      </c>
      <c r="Y44" s="61">
        <f t="shared" si="6"/>
        <v>2</v>
      </c>
      <c r="Z44" s="62">
        <f t="shared" si="6"/>
        <v>12.2</v>
      </c>
      <c r="AA44" s="61">
        <f t="shared" si="6"/>
        <v>26.7</v>
      </c>
      <c r="AB44" s="61">
        <f t="shared" si="6"/>
        <v>13</v>
      </c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>
        <f t="shared" si="6"/>
        <v>0</v>
      </c>
    </row>
    <row r="45" spans="1:56" s="64" customFormat="1">
      <c r="A45" s="60" t="s">
        <v>20</v>
      </c>
      <c r="B45" s="61">
        <f t="shared" ref="B45:R45" si="7">MINA(B9:B39)</f>
        <v>23.4</v>
      </c>
      <c r="C45" s="61">
        <f t="shared" si="7"/>
        <v>30.2</v>
      </c>
      <c r="D45" s="61">
        <f t="shared" si="7"/>
        <v>18.2</v>
      </c>
      <c r="E45" s="61">
        <f>MINA(E10:E39)</f>
        <v>9.5</v>
      </c>
      <c r="F45" s="61">
        <f t="shared" si="7"/>
        <v>17</v>
      </c>
      <c r="G45" s="61">
        <f t="shared" si="7"/>
        <v>16.399999999999999</v>
      </c>
      <c r="H45" s="61">
        <f t="shared" si="7"/>
        <v>11.6</v>
      </c>
      <c r="I45" s="61">
        <f t="shared" si="7"/>
        <v>13.6</v>
      </c>
      <c r="J45" s="61">
        <f t="shared" si="7"/>
        <v>8.3000000000000007</v>
      </c>
      <c r="K45" s="61">
        <f t="shared" si="7"/>
        <v>9</v>
      </c>
      <c r="L45" s="61">
        <f t="shared" si="7"/>
        <v>28</v>
      </c>
      <c r="M45" s="61">
        <f t="shared" si="7"/>
        <v>43</v>
      </c>
      <c r="N45" s="61">
        <f t="shared" si="7"/>
        <v>16</v>
      </c>
      <c r="O45" s="61">
        <f t="shared" si="7"/>
        <v>851.2</v>
      </c>
      <c r="P45" s="61">
        <f t="shared" si="7"/>
        <v>863</v>
      </c>
      <c r="Q45" s="61">
        <f t="shared" si="7"/>
        <v>858.4</v>
      </c>
      <c r="R45" s="61">
        <f t="shared" si="7"/>
        <v>1.1000000000000001</v>
      </c>
      <c r="S45" s="61">
        <f t="shared" ref="S45:AM45" si="8">MINA(S9:S39)</f>
        <v>1003.3</v>
      </c>
      <c r="T45" s="61">
        <f t="shared" si="8"/>
        <v>1005.8</v>
      </c>
      <c r="U45" s="61">
        <f t="shared" si="8"/>
        <v>998.9</v>
      </c>
      <c r="V45" s="61">
        <f t="shared" si="8"/>
        <v>2.4</v>
      </c>
      <c r="W45" s="61">
        <f t="shared" si="8"/>
        <v>1</v>
      </c>
      <c r="X45" s="61">
        <f t="shared" si="8"/>
        <v>10</v>
      </c>
      <c r="Y45" s="61">
        <f t="shared" si="8"/>
        <v>2</v>
      </c>
      <c r="Z45" s="62">
        <f t="shared" si="8"/>
        <v>2</v>
      </c>
      <c r="AA45" s="61">
        <f t="shared" si="8"/>
        <v>0</v>
      </c>
      <c r="AB45" s="61">
        <f t="shared" si="8"/>
        <v>2.29</v>
      </c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>
        <f t="shared" si="8"/>
        <v>0</v>
      </c>
    </row>
    <row r="46" spans="1:56">
      <c r="A46" s="2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4">
        <f t="shared" ref="R46:R51" si="9">P46-Q46</f>
        <v>0</v>
      </c>
      <c r="S46" s="6"/>
      <c r="T46" s="6"/>
      <c r="U46" s="6"/>
      <c r="V46" s="6"/>
      <c r="W46" s="6"/>
      <c r="X46" s="6"/>
      <c r="Y46" s="6"/>
      <c r="Z46" s="18"/>
      <c r="AA46" s="6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5"/>
    </row>
    <row r="47" spans="1:56" s="68" customFormat="1">
      <c r="A47" s="65" t="s">
        <v>35</v>
      </c>
      <c r="B47" s="66">
        <f t="shared" ref="B47:L47" si="10">SUM(B9:B18)</f>
        <v>264.40000000000003</v>
      </c>
      <c r="C47" s="66">
        <f t="shared" si="10"/>
        <v>328.7</v>
      </c>
      <c r="D47" s="66">
        <f t="shared" si="10"/>
        <v>200.7</v>
      </c>
      <c r="E47" s="66">
        <f>SUM(E9:E18)</f>
        <v>127.99999999999999</v>
      </c>
      <c r="F47" s="66">
        <f t="shared" si="10"/>
        <v>190.3</v>
      </c>
      <c r="G47" s="66">
        <f t="shared" si="10"/>
        <v>187.6</v>
      </c>
      <c r="H47" s="66">
        <f t="shared" si="10"/>
        <v>171.5</v>
      </c>
      <c r="I47" s="66">
        <f t="shared" si="10"/>
        <v>195.4</v>
      </c>
      <c r="J47" s="66">
        <f t="shared" si="10"/>
        <v>144.6</v>
      </c>
      <c r="K47" s="66">
        <f t="shared" si="10"/>
        <v>148.89999999999998</v>
      </c>
      <c r="L47" s="66">
        <f t="shared" si="10"/>
        <v>531</v>
      </c>
      <c r="M47" s="66"/>
      <c r="N47" s="66">
        <f>SUM(N9:N18)</f>
        <v>311</v>
      </c>
      <c r="O47" s="66">
        <f>SUM(O9:O18)</f>
        <v>8617.8000000000011</v>
      </c>
      <c r="P47" s="66">
        <f>SUM(P9:P18)</f>
        <v>8644.1</v>
      </c>
      <c r="Q47" s="66">
        <f>SUM(Q9:Q18)</f>
        <v>8609.7000000000007</v>
      </c>
      <c r="R47" s="66">
        <f t="shared" si="9"/>
        <v>34.399999999999636</v>
      </c>
      <c r="S47" s="66">
        <f t="shared" ref="S47:AB47" si="11">SUM(S9:S18)</f>
        <v>10067.199999999999</v>
      </c>
      <c r="T47" s="66">
        <f t="shared" si="11"/>
        <v>10097.400000000001</v>
      </c>
      <c r="U47" s="66">
        <f t="shared" si="11"/>
        <v>10029.6</v>
      </c>
      <c r="V47" s="66">
        <f t="shared" si="11"/>
        <v>67.8</v>
      </c>
      <c r="W47" s="66">
        <f t="shared" si="11"/>
        <v>47</v>
      </c>
      <c r="X47" s="66">
        <f t="shared" si="11"/>
        <v>100</v>
      </c>
      <c r="Y47" s="66">
        <f t="shared" si="11"/>
        <v>20</v>
      </c>
      <c r="Z47" s="66">
        <f>SUM(Z9:Z18)</f>
        <v>83.3</v>
      </c>
      <c r="AA47" s="66">
        <f t="shared" si="11"/>
        <v>24.1</v>
      </c>
      <c r="AB47" s="66">
        <f t="shared" si="11"/>
        <v>67.19</v>
      </c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67"/>
    </row>
    <row r="48" spans="1:56" s="68" customFormat="1">
      <c r="A48" s="65" t="s">
        <v>32</v>
      </c>
      <c r="B48" s="66">
        <f t="shared" ref="B48:Q48" si="12">AVERAGEA(B9:B18)</f>
        <v>26.440000000000005</v>
      </c>
      <c r="C48" s="66">
        <f t="shared" si="12"/>
        <v>32.869999999999997</v>
      </c>
      <c r="D48" s="66">
        <f t="shared" si="12"/>
        <v>20.07</v>
      </c>
      <c r="E48" s="66">
        <f>AVERAGEA(E9:E18)</f>
        <v>12.799999999999999</v>
      </c>
      <c r="F48" s="66">
        <f t="shared" si="12"/>
        <v>19.03</v>
      </c>
      <c r="G48" s="66">
        <f t="shared" si="12"/>
        <v>18.759999999999998</v>
      </c>
      <c r="H48" s="66">
        <f t="shared" si="12"/>
        <v>17.149999999999999</v>
      </c>
      <c r="I48" s="66">
        <f t="shared" si="12"/>
        <v>19.54</v>
      </c>
      <c r="J48" s="66">
        <f t="shared" si="12"/>
        <v>14.459999999999999</v>
      </c>
      <c r="K48" s="66">
        <f t="shared" si="12"/>
        <v>14.889999999999997</v>
      </c>
      <c r="L48" s="66">
        <f t="shared" si="12"/>
        <v>53.1</v>
      </c>
      <c r="M48" s="66">
        <f t="shared" si="12"/>
        <v>81.8</v>
      </c>
      <c r="N48" s="66">
        <f t="shared" si="12"/>
        <v>31.1</v>
      </c>
      <c r="O48" s="66">
        <f t="shared" si="12"/>
        <v>861.78000000000009</v>
      </c>
      <c r="P48" s="66">
        <f t="shared" si="12"/>
        <v>864.41000000000008</v>
      </c>
      <c r="Q48" s="66">
        <f t="shared" si="12"/>
        <v>860.97</v>
      </c>
      <c r="R48" s="66">
        <f t="shared" si="9"/>
        <v>3.4400000000000546</v>
      </c>
      <c r="S48" s="66">
        <f t="shared" ref="S48:AB48" si="13">AVERAGEA(S9:S18)</f>
        <v>1006.7199999999999</v>
      </c>
      <c r="T48" s="66">
        <f t="shared" si="13"/>
        <v>1009.7400000000001</v>
      </c>
      <c r="U48" s="66">
        <f t="shared" si="13"/>
        <v>1002.96</v>
      </c>
      <c r="V48" s="66">
        <f t="shared" si="13"/>
        <v>6.7799999999999994</v>
      </c>
      <c r="W48" s="66">
        <f t="shared" si="13"/>
        <v>4.7</v>
      </c>
      <c r="X48" s="66">
        <f t="shared" si="13"/>
        <v>10</v>
      </c>
      <c r="Y48" s="66">
        <f t="shared" si="13"/>
        <v>2</v>
      </c>
      <c r="Z48" s="66">
        <f>AVERAGEA(Z9:Z18)</f>
        <v>8.33</v>
      </c>
      <c r="AA48" s="66">
        <f t="shared" si="13"/>
        <v>2.41</v>
      </c>
      <c r="AB48" s="66">
        <f t="shared" si="13"/>
        <v>6.7189999999999994</v>
      </c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67"/>
    </row>
    <row r="49" spans="1:39" s="68" customFormat="1">
      <c r="A49" s="65" t="s">
        <v>19</v>
      </c>
      <c r="B49" s="66">
        <f t="shared" ref="B49:Q49" si="14">MAXA(B9:B18)</f>
        <v>28.3</v>
      </c>
      <c r="C49" s="66">
        <f t="shared" si="14"/>
        <v>35.799999999999997</v>
      </c>
      <c r="D49" s="66">
        <f t="shared" si="14"/>
        <v>22.3</v>
      </c>
      <c r="E49" s="66">
        <f>MAXA(E9:E18)</f>
        <v>16</v>
      </c>
      <c r="F49" s="66">
        <f t="shared" si="14"/>
        <v>21.4</v>
      </c>
      <c r="G49" s="66">
        <f t="shared" si="14"/>
        <v>19.600000000000001</v>
      </c>
      <c r="H49" s="66">
        <f t="shared" si="14"/>
        <v>20.2</v>
      </c>
      <c r="I49" s="66">
        <f t="shared" si="14"/>
        <v>22.3</v>
      </c>
      <c r="J49" s="66">
        <f t="shared" si="14"/>
        <v>18.399999999999999</v>
      </c>
      <c r="K49" s="66">
        <f t="shared" si="14"/>
        <v>19.399999999999999</v>
      </c>
      <c r="L49" s="66">
        <f t="shared" si="14"/>
        <v>73</v>
      </c>
      <c r="M49" s="66">
        <f t="shared" si="14"/>
        <v>94</v>
      </c>
      <c r="N49" s="66">
        <f t="shared" si="14"/>
        <v>48</v>
      </c>
      <c r="O49" s="66">
        <f t="shared" si="14"/>
        <v>864.3</v>
      </c>
      <c r="P49" s="66">
        <f t="shared" si="14"/>
        <v>865.7</v>
      </c>
      <c r="Q49" s="66">
        <f t="shared" si="14"/>
        <v>864.5</v>
      </c>
      <c r="R49" s="66">
        <f t="shared" si="9"/>
        <v>1.2000000000000455</v>
      </c>
      <c r="S49" s="66">
        <f t="shared" ref="S49:AB49" si="15">MAXA(S9:S18)</f>
        <v>1010.4</v>
      </c>
      <c r="T49" s="66">
        <f t="shared" si="15"/>
        <v>1012.6</v>
      </c>
      <c r="U49" s="66">
        <f t="shared" si="15"/>
        <v>1008.7</v>
      </c>
      <c r="V49" s="66">
        <f t="shared" si="15"/>
        <v>8.8000000000000007</v>
      </c>
      <c r="W49" s="66">
        <f t="shared" si="15"/>
        <v>7</v>
      </c>
      <c r="X49" s="66">
        <f t="shared" si="15"/>
        <v>10</v>
      </c>
      <c r="Y49" s="66">
        <f t="shared" si="15"/>
        <v>2</v>
      </c>
      <c r="Z49" s="66">
        <f>MAXA(Z9:Z18)</f>
        <v>12.2</v>
      </c>
      <c r="AA49" s="66">
        <f t="shared" si="15"/>
        <v>12.3</v>
      </c>
      <c r="AB49" s="66">
        <f t="shared" si="15"/>
        <v>8.98</v>
      </c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67"/>
    </row>
    <row r="50" spans="1:39" s="68" customFormat="1">
      <c r="A50" s="65" t="s">
        <v>20</v>
      </c>
      <c r="B50" s="66">
        <f t="shared" ref="B50:Q50" si="16">MINA(B9:B18)</f>
        <v>23.8</v>
      </c>
      <c r="C50" s="66">
        <f t="shared" si="16"/>
        <v>30.2</v>
      </c>
      <c r="D50" s="66">
        <f t="shared" si="16"/>
        <v>18.399999999999999</v>
      </c>
      <c r="E50" s="66">
        <f>MINA(E9:E18)</f>
        <v>9.5</v>
      </c>
      <c r="F50" s="66">
        <f t="shared" si="16"/>
        <v>17</v>
      </c>
      <c r="G50" s="66">
        <f t="shared" si="16"/>
        <v>16.399999999999999</v>
      </c>
      <c r="H50" s="66">
        <f t="shared" si="16"/>
        <v>11.6</v>
      </c>
      <c r="I50" s="66">
        <f t="shared" si="16"/>
        <v>14.4</v>
      </c>
      <c r="J50" s="66">
        <f t="shared" si="16"/>
        <v>8.6999999999999993</v>
      </c>
      <c r="K50" s="66">
        <f t="shared" si="16"/>
        <v>9.1</v>
      </c>
      <c r="L50" s="66">
        <f t="shared" si="16"/>
        <v>34</v>
      </c>
      <c r="M50" s="66">
        <f t="shared" si="16"/>
        <v>65</v>
      </c>
      <c r="N50" s="66">
        <f t="shared" si="16"/>
        <v>16</v>
      </c>
      <c r="O50" s="66">
        <f t="shared" si="16"/>
        <v>851.2</v>
      </c>
      <c r="P50" s="66">
        <f t="shared" si="16"/>
        <v>863</v>
      </c>
      <c r="Q50" s="66">
        <f t="shared" si="16"/>
        <v>859.1</v>
      </c>
      <c r="R50" s="66">
        <f t="shared" si="9"/>
        <v>3.8999999999999773</v>
      </c>
      <c r="S50" s="66">
        <f t="shared" ref="S50:AB50" si="17">MINA(S9:S18)</f>
        <v>1003.8</v>
      </c>
      <c r="T50" s="66">
        <f t="shared" si="17"/>
        <v>1007.3</v>
      </c>
      <c r="U50" s="66">
        <f t="shared" si="17"/>
        <v>999.4</v>
      </c>
      <c r="V50" s="66">
        <f t="shared" si="17"/>
        <v>2.9</v>
      </c>
      <c r="W50" s="66">
        <f t="shared" si="17"/>
        <v>1</v>
      </c>
      <c r="X50" s="66">
        <f t="shared" si="17"/>
        <v>10</v>
      </c>
      <c r="Y50" s="66">
        <f t="shared" si="17"/>
        <v>2</v>
      </c>
      <c r="Z50" s="66">
        <f>MINA(Z9:Z18)</f>
        <v>3.8</v>
      </c>
      <c r="AA50" s="66">
        <f t="shared" si="17"/>
        <v>0</v>
      </c>
      <c r="AB50" s="66">
        <f t="shared" si="17"/>
        <v>2.29</v>
      </c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67"/>
    </row>
    <row r="51" spans="1:39">
      <c r="A51" s="20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4">
        <f t="shared" si="9"/>
        <v>0</v>
      </c>
      <c r="S51" s="6"/>
      <c r="T51" s="6"/>
      <c r="U51" s="6"/>
      <c r="V51" s="6"/>
      <c r="W51" s="6"/>
      <c r="X51" s="6"/>
      <c r="Y51" s="6"/>
      <c r="Z51" s="18"/>
      <c r="AA51" s="6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5"/>
    </row>
    <row r="52" spans="1:39" s="72" customFormat="1">
      <c r="A52" s="69" t="s">
        <v>31</v>
      </c>
      <c r="B52" s="70">
        <f t="shared" ref="B52:Q52" si="18">SUM(B19:B28)</f>
        <v>282.2</v>
      </c>
      <c r="C52" s="70">
        <f t="shared" si="18"/>
        <v>345.19999999999993</v>
      </c>
      <c r="D52" s="70">
        <f t="shared" si="18"/>
        <v>214.5</v>
      </c>
      <c r="E52" s="70">
        <f t="shared" si="18"/>
        <v>130.69999999999999</v>
      </c>
      <c r="F52" s="70">
        <f t="shared" si="18"/>
        <v>196.8</v>
      </c>
      <c r="G52" s="70">
        <f t="shared" si="18"/>
        <v>175.99999999999997</v>
      </c>
      <c r="H52" s="70">
        <f t="shared" si="18"/>
        <v>136.20000000000002</v>
      </c>
      <c r="I52" s="70">
        <f t="shared" si="18"/>
        <v>154</v>
      </c>
      <c r="J52" s="70">
        <f t="shared" si="18"/>
        <v>116.49999999999999</v>
      </c>
      <c r="K52" s="70">
        <f t="shared" si="18"/>
        <v>114.3</v>
      </c>
      <c r="L52" s="70">
        <f t="shared" si="18"/>
        <v>373</v>
      </c>
      <c r="M52" s="70">
        <f t="shared" si="18"/>
        <v>595</v>
      </c>
      <c r="N52" s="70">
        <f t="shared" si="18"/>
        <v>238</v>
      </c>
      <c r="O52" s="70">
        <f t="shared" si="18"/>
        <v>8647.1</v>
      </c>
      <c r="P52" s="70">
        <f t="shared" si="18"/>
        <v>8665.2000000000007</v>
      </c>
      <c r="Q52" s="70">
        <f t="shared" si="18"/>
        <v>8626.7000000000007</v>
      </c>
      <c r="R52" s="70">
        <f t="shared" ref="R52:AB52" si="19">SUM(R19:R28)</f>
        <v>38.5</v>
      </c>
      <c r="S52" s="70">
        <f t="shared" si="19"/>
        <v>10079.799999999999</v>
      </c>
      <c r="T52" s="70">
        <f t="shared" si="19"/>
        <v>10114.299999999999</v>
      </c>
      <c r="U52" s="70">
        <f t="shared" si="19"/>
        <v>10037.6</v>
      </c>
      <c r="V52" s="70">
        <f t="shared" si="19"/>
        <v>76.7</v>
      </c>
      <c r="W52" s="70">
        <f t="shared" si="19"/>
        <v>36</v>
      </c>
      <c r="X52" s="70">
        <f t="shared" si="19"/>
        <v>100</v>
      </c>
      <c r="Y52" s="70">
        <f t="shared" si="19"/>
        <v>20</v>
      </c>
      <c r="Z52" s="70">
        <f>SUM(Z19:Z28)</f>
        <v>105.13</v>
      </c>
      <c r="AA52" s="70">
        <f t="shared" si="19"/>
        <v>2.9</v>
      </c>
      <c r="AB52" s="70">
        <f t="shared" si="19"/>
        <v>91.069999999999979</v>
      </c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71"/>
    </row>
    <row r="53" spans="1:39" s="72" customFormat="1">
      <c r="A53" s="69" t="s">
        <v>32</v>
      </c>
      <c r="B53" s="70">
        <f t="shared" ref="B53:Q53" si="20">AVERAGEA(B19:B28)</f>
        <v>28.22</v>
      </c>
      <c r="C53" s="70">
        <f t="shared" si="20"/>
        <v>34.519999999999996</v>
      </c>
      <c r="D53" s="70">
        <f t="shared" si="20"/>
        <v>21.45</v>
      </c>
      <c r="E53" s="70">
        <f t="shared" si="20"/>
        <v>13.069999999999999</v>
      </c>
      <c r="F53" s="70">
        <f t="shared" si="20"/>
        <v>19.68</v>
      </c>
      <c r="G53" s="70">
        <f t="shared" si="20"/>
        <v>17.599999999999998</v>
      </c>
      <c r="H53" s="70">
        <f t="shared" si="20"/>
        <v>13.620000000000001</v>
      </c>
      <c r="I53" s="70">
        <f t="shared" si="20"/>
        <v>15.4</v>
      </c>
      <c r="J53" s="70">
        <f t="shared" si="20"/>
        <v>11.649999999999999</v>
      </c>
      <c r="K53" s="70">
        <f t="shared" si="20"/>
        <v>11.43</v>
      </c>
      <c r="L53" s="70">
        <f t="shared" si="20"/>
        <v>37.299999999999997</v>
      </c>
      <c r="M53" s="70">
        <f t="shared" si="20"/>
        <v>59.5</v>
      </c>
      <c r="N53" s="70">
        <f t="shared" si="20"/>
        <v>23.8</v>
      </c>
      <c r="O53" s="70">
        <f t="shared" si="20"/>
        <v>864.71</v>
      </c>
      <c r="P53" s="70">
        <f t="shared" si="20"/>
        <v>866.5200000000001</v>
      </c>
      <c r="Q53" s="70">
        <f t="shared" si="20"/>
        <v>862.67000000000007</v>
      </c>
      <c r="R53" s="70">
        <f t="shared" ref="R53:AB53" si="21">AVERAGEA(R19:R28)</f>
        <v>3.85</v>
      </c>
      <c r="S53" s="70">
        <f t="shared" si="21"/>
        <v>1007.9799999999999</v>
      </c>
      <c r="T53" s="70">
        <f t="shared" si="21"/>
        <v>1011.43</v>
      </c>
      <c r="U53" s="70">
        <f t="shared" si="21"/>
        <v>1003.76</v>
      </c>
      <c r="V53" s="70">
        <f t="shared" si="21"/>
        <v>7.67</v>
      </c>
      <c r="W53" s="70">
        <f t="shared" si="21"/>
        <v>3.6</v>
      </c>
      <c r="X53" s="70">
        <f t="shared" si="21"/>
        <v>10</v>
      </c>
      <c r="Y53" s="70">
        <f t="shared" si="21"/>
        <v>2</v>
      </c>
      <c r="Z53" s="70">
        <f>AVERAGEA(Z19:Z28)</f>
        <v>10.513</v>
      </c>
      <c r="AA53" s="70">
        <f t="shared" si="21"/>
        <v>0.28999999999999998</v>
      </c>
      <c r="AB53" s="70">
        <f t="shared" si="21"/>
        <v>9.1069999999999975</v>
      </c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71"/>
    </row>
    <row r="54" spans="1:39" s="72" customFormat="1">
      <c r="A54" s="69" t="s">
        <v>19</v>
      </c>
      <c r="B54" s="70">
        <f t="shared" ref="B54:Q54" si="22">MAXA(B19:B28)</f>
        <v>30.7</v>
      </c>
      <c r="C54" s="70">
        <f t="shared" si="22"/>
        <v>37.200000000000003</v>
      </c>
      <c r="D54" s="70">
        <f t="shared" si="22"/>
        <v>25.3</v>
      </c>
      <c r="E54" s="70">
        <f t="shared" si="22"/>
        <v>14.7</v>
      </c>
      <c r="F54" s="70">
        <f t="shared" si="22"/>
        <v>22.3</v>
      </c>
      <c r="G54" s="70">
        <f t="shared" si="22"/>
        <v>18.399999999999999</v>
      </c>
      <c r="H54" s="70">
        <f t="shared" si="22"/>
        <v>16.2</v>
      </c>
      <c r="I54" s="70">
        <f t="shared" si="22"/>
        <v>18.100000000000001</v>
      </c>
      <c r="J54" s="70">
        <f t="shared" si="22"/>
        <v>15.1</v>
      </c>
      <c r="K54" s="70">
        <f t="shared" si="22"/>
        <v>14.2</v>
      </c>
      <c r="L54" s="70">
        <f t="shared" si="22"/>
        <v>49</v>
      </c>
      <c r="M54" s="70">
        <f>MAXA(M19:M28)</f>
        <v>83</v>
      </c>
      <c r="N54" s="70">
        <f t="shared" si="22"/>
        <v>36</v>
      </c>
      <c r="O54" s="70">
        <f t="shared" si="22"/>
        <v>867.7</v>
      </c>
      <c r="P54" s="70">
        <f t="shared" si="22"/>
        <v>868.8</v>
      </c>
      <c r="Q54" s="70">
        <f t="shared" si="22"/>
        <v>866.6</v>
      </c>
      <c r="R54" s="70">
        <f t="shared" ref="R54:AB54" si="23">MAXA(R19:R28)</f>
        <v>4.8</v>
      </c>
      <c r="S54" s="70">
        <f t="shared" si="23"/>
        <v>1012.2</v>
      </c>
      <c r="T54" s="70">
        <f t="shared" si="23"/>
        <v>1014.9</v>
      </c>
      <c r="U54" s="70">
        <f t="shared" si="23"/>
        <v>1010.4</v>
      </c>
      <c r="V54" s="70">
        <f t="shared" si="23"/>
        <v>9.6999999999999993</v>
      </c>
      <c r="W54" s="70">
        <f t="shared" si="23"/>
        <v>5</v>
      </c>
      <c r="X54" s="70">
        <f t="shared" si="23"/>
        <v>10</v>
      </c>
      <c r="Y54" s="70">
        <f t="shared" si="23"/>
        <v>2</v>
      </c>
      <c r="Z54" s="70">
        <f>MAXA(Z19:Z28)</f>
        <v>12.2</v>
      </c>
      <c r="AA54" s="70">
        <f t="shared" si="23"/>
        <v>2.4</v>
      </c>
      <c r="AB54" s="70">
        <f t="shared" si="23"/>
        <v>13</v>
      </c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71"/>
    </row>
    <row r="55" spans="1:39" s="72" customFormat="1">
      <c r="A55" s="69" t="s">
        <v>20</v>
      </c>
      <c r="B55" s="70">
        <f t="shared" ref="B55:Q55" si="24">MINA(B19:B28)</f>
        <v>24.7</v>
      </c>
      <c r="C55" s="70">
        <f t="shared" si="24"/>
        <v>31</v>
      </c>
      <c r="D55" s="70">
        <f t="shared" si="24"/>
        <v>18.8</v>
      </c>
      <c r="E55" s="70">
        <f t="shared" si="24"/>
        <v>10.8</v>
      </c>
      <c r="F55" s="70">
        <f t="shared" si="24"/>
        <v>17.7</v>
      </c>
      <c r="G55" s="70">
        <f t="shared" si="24"/>
        <v>16.600000000000001</v>
      </c>
      <c r="H55" s="70">
        <f t="shared" si="24"/>
        <v>11.6</v>
      </c>
      <c r="I55" s="70">
        <f t="shared" si="24"/>
        <v>13.6</v>
      </c>
      <c r="J55" s="70">
        <f t="shared" si="24"/>
        <v>8.3000000000000007</v>
      </c>
      <c r="K55" s="70">
        <f t="shared" si="24"/>
        <v>9</v>
      </c>
      <c r="L55" s="70">
        <f t="shared" si="24"/>
        <v>28</v>
      </c>
      <c r="M55" s="70">
        <f t="shared" si="24"/>
        <v>43</v>
      </c>
      <c r="N55" s="70">
        <f t="shared" si="24"/>
        <v>16</v>
      </c>
      <c r="O55" s="70">
        <f t="shared" si="24"/>
        <v>861.7</v>
      </c>
      <c r="P55" s="70">
        <f t="shared" si="24"/>
        <v>863.6</v>
      </c>
      <c r="Q55" s="70">
        <f t="shared" si="24"/>
        <v>859.5</v>
      </c>
      <c r="R55" s="70">
        <f t="shared" ref="R55:AB55" si="25">MINA(R19:R28)</f>
        <v>1.5</v>
      </c>
      <c r="S55" s="70">
        <f t="shared" si="25"/>
        <v>1003.3</v>
      </c>
      <c r="T55" s="70">
        <f t="shared" si="25"/>
        <v>1007.8</v>
      </c>
      <c r="U55" s="70">
        <f t="shared" si="25"/>
        <v>998.9</v>
      </c>
      <c r="V55" s="70">
        <f t="shared" si="25"/>
        <v>2.7</v>
      </c>
      <c r="W55" s="70">
        <f t="shared" si="25"/>
        <v>1</v>
      </c>
      <c r="X55" s="70">
        <f t="shared" si="25"/>
        <v>10</v>
      </c>
      <c r="Y55" s="70">
        <f t="shared" si="25"/>
        <v>2</v>
      </c>
      <c r="Z55" s="70">
        <f>MINA(Z19:Z28)</f>
        <v>8.6999999999999993</v>
      </c>
      <c r="AA55" s="70">
        <f t="shared" si="25"/>
        <v>0</v>
      </c>
      <c r="AB55" s="70">
        <f t="shared" si="25"/>
        <v>6.97</v>
      </c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71"/>
    </row>
    <row r="56" spans="1:39">
      <c r="A56" s="20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11"/>
      <c r="AA56" s="6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5"/>
    </row>
    <row r="57" spans="1:39" s="75" customFormat="1">
      <c r="A57" s="76" t="s">
        <v>31</v>
      </c>
      <c r="B57" s="73">
        <f t="shared" ref="B57:Q57" si="26">SUM(B29:B39)</f>
        <v>294.49999999999994</v>
      </c>
      <c r="C57" s="73">
        <f t="shared" si="26"/>
        <v>377.59999999999997</v>
      </c>
      <c r="D57" s="73">
        <f t="shared" si="26"/>
        <v>228.1</v>
      </c>
      <c r="E57" s="73">
        <f t="shared" si="26"/>
        <v>149.5</v>
      </c>
      <c r="F57" s="73">
        <f t="shared" si="26"/>
        <v>210.39999999999998</v>
      </c>
      <c r="G57" s="73">
        <f t="shared" si="26"/>
        <v>206.10000000000002</v>
      </c>
      <c r="H57" s="73">
        <f t="shared" si="26"/>
        <v>185.5</v>
      </c>
      <c r="I57" s="73">
        <f t="shared" si="26"/>
        <v>207.69999999999996</v>
      </c>
      <c r="J57" s="73">
        <f t="shared" si="26"/>
        <v>155.1</v>
      </c>
      <c r="K57" s="73">
        <f t="shared" si="26"/>
        <v>159.80000000000001</v>
      </c>
      <c r="L57" s="73">
        <f t="shared" si="26"/>
        <v>538</v>
      </c>
      <c r="M57" s="73">
        <f t="shared" si="26"/>
        <v>819</v>
      </c>
      <c r="N57" s="73">
        <f t="shared" si="26"/>
        <v>310</v>
      </c>
      <c r="O57" s="73">
        <f t="shared" si="26"/>
        <v>9494.2000000000007</v>
      </c>
      <c r="P57" s="73">
        <f t="shared" si="26"/>
        <v>9515.9500000000007</v>
      </c>
      <c r="Q57" s="73">
        <f t="shared" si="26"/>
        <v>9466.7999999999975</v>
      </c>
      <c r="R57" s="73">
        <f t="shared" ref="R57:AB57" si="27">SUM(R29:R39)</f>
        <v>44.399999999999956</v>
      </c>
      <c r="S57" s="73">
        <f t="shared" si="27"/>
        <v>11073.699999999999</v>
      </c>
      <c r="T57" s="73">
        <f t="shared" si="27"/>
        <v>11106.5</v>
      </c>
      <c r="U57" s="73">
        <f t="shared" si="27"/>
        <v>11025.7</v>
      </c>
      <c r="V57" s="73">
        <f t="shared" si="27"/>
        <v>80.800000000000097</v>
      </c>
      <c r="W57" s="73">
        <f t="shared" si="27"/>
        <v>59</v>
      </c>
      <c r="X57" s="73">
        <f t="shared" si="27"/>
        <v>110</v>
      </c>
      <c r="Y57" s="73">
        <f t="shared" si="27"/>
        <v>22</v>
      </c>
      <c r="Z57" s="73">
        <f>SUM(Z29:Z39)</f>
        <v>77.5</v>
      </c>
      <c r="AA57" s="73">
        <f t="shared" si="27"/>
        <v>37.4</v>
      </c>
      <c r="AB57" s="73">
        <f t="shared" si="27"/>
        <v>80.739999999999995</v>
      </c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74"/>
    </row>
    <row r="58" spans="1:39" s="75" customFormat="1">
      <c r="A58" s="76" t="s">
        <v>32</v>
      </c>
      <c r="B58" s="73">
        <f t="shared" ref="B58:Q58" si="28">AVERAGEA(B29:B39)</f>
        <v>26.772727272727266</v>
      </c>
      <c r="C58" s="73">
        <f t="shared" si="28"/>
        <v>34.327272727272721</v>
      </c>
      <c r="D58" s="73">
        <f t="shared" si="28"/>
        <v>20.736363636363635</v>
      </c>
      <c r="E58" s="73">
        <f t="shared" si="28"/>
        <v>13.590909090909092</v>
      </c>
      <c r="F58" s="73">
        <f t="shared" si="28"/>
        <v>19.127272727272725</v>
      </c>
      <c r="G58" s="73">
        <f t="shared" si="28"/>
        <v>18.736363636363638</v>
      </c>
      <c r="H58" s="73">
        <f t="shared" si="28"/>
        <v>16.863636363636363</v>
      </c>
      <c r="I58" s="73">
        <f t="shared" si="28"/>
        <v>18.881818181818179</v>
      </c>
      <c r="J58" s="73">
        <f t="shared" si="28"/>
        <v>14.1</v>
      </c>
      <c r="K58" s="73">
        <f t="shared" si="28"/>
        <v>14.527272727272729</v>
      </c>
      <c r="L58" s="73">
        <f t="shared" si="28"/>
        <v>48.909090909090907</v>
      </c>
      <c r="M58" s="73">
        <f t="shared" si="28"/>
        <v>74.454545454545453</v>
      </c>
      <c r="N58" s="73">
        <f t="shared" si="28"/>
        <v>28.181818181818183</v>
      </c>
      <c r="O58" s="73">
        <f t="shared" si="28"/>
        <v>863.10909090909092</v>
      </c>
      <c r="P58" s="73">
        <f t="shared" si="28"/>
        <v>865.08636363636367</v>
      </c>
      <c r="Q58" s="73">
        <f t="shared" si="28"/>
        <v>860.6181818181816</v>
      </c>
      <c r="R58" s="73">
        <f t="shared" ref="R58:AB58" si="29">AVERAGEA(R29:R39)</f>
        <v>4.0363636363636326</v>
      </c>
      <c r="S58" s="73">
        <f t="shared" si="29"/>
        <v>1006.6999999999999</v>
      </c>
      <c r="T58" s="73">
        <f t="shared" si="29"/>
        <v>1009.6818181818181</v>
      </c>
      <c r="U58" s="73">
        <f t="shared" si="29"/>
        <v>1002.3363636363637</v>
      </c>
      <c r="V58" s="73">
        <f t="shared" si="29"/>
        <v>7.3454545454545546</v>
      </c>
      <c r="W58" s="73">
        <f t="shared" si="29"/>
        <v>5.9</v>
      </c>
      <c r="X58" s="73">
        <f t="shared" si="29"/>
        <v>10</v>
      </c>
      <c r="Y58" s="73">
        <f t="shared" si="29"/>
        <v>2</v>
      </c>
      <c r="Z58" s="73">
        <f>AVERAGEA(Z29:Z39)</f>
        <v>7.0454545454545459</v>
      </c>
      <c r="AA58" s="73">
        <f t="shared" si="29"/>
        <v>3.4</v>
      </c>
      <c r="AB58" s="73">
        <f t="shared" si="29"/>
        <v>7.34</v>
      </c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74"/>
    </row>
    <row r="59" spans="1:39" s="75" customFormat="1">
      <c r="A59" s="76" t="s">
        <v>19</v>
      </c>
      <c r="B59" s="73">
        <f t="shared" ref="B59:Q59" si="30">MAXA(B29:B39)</f>
        <v>29.7</v>
      </c>
      <c r="C59" s="73">
        <f t="shared" si="30"/>
        <v>36.4</v>
      </c>
      <c r="D59" s="73">
        <f t="shared" si="30"/>
        <v>23.9</v>
      </c>
      <c r="E59" s="73">
        <f t="shared" si="30"/>
        <v>16.399999999999999</v>
      </c>
      <c r="F59" s="73">
        <f t="shared" si="30"/>
        <v>21.5</v>
      </c>
      <c r="G59" s="73">
        <f t="shared" si="30"/>
        <v>19.8</v>
      </c>
      <c r="H59" s="73">
        <f t="shared" si="30"/>
        <v>19</v>
      </c>
      <c r="I59" s="73">
        <f t="shared" si="30"/>
        <v>21.6</v>
      </c>
      <c r="J59" s="73">
        <f t="shared" si="30"/>
        <v>16.399999999999999</v>
      </c>
      <c r="K59" s="73">
        <f t="shared" si="30"/>
        <v>16.8</v>
      </c>
      <c r="L59" s="73">
        <f t="shared" si="30"/>
        <v>61</v>
      </c>
      <c r="M59" s="73">
        <f t="shared" si="30"/>
        <v>90</v>
      </c>
      <c r="N59" s="73">
        <f t="shared" si="30"/>
        <v>38</v>
      </c>
      <c r="O59" s="73">
        <f t="shared" si="30"/>
        <v>865.1</v>
      </c>
      <c r="P59" s="73">
        <f t="shared" si="30"/>
        <v>869.8</v>
      </c>
      <c r="Q59" s="73">
        <f t="shared" si="30"/>
        <v>864.5</v>
      </c>
      <c r="R59" s="73">
        <f t="shared" ref="R59:AB59" si="31">MAXA(R29:R39)</f>
        <v>5</v>
      </c>
      <c r="S59" s="73">
        <f t="shared" si="31"/>
        <v>1009.8</v>
      </c>
      <c r="T59" s="73">
        <f t="shared" si="31"/>
        <v>1012.6</v>
      </c>
      <c r="U59" s="73">
        <f t="shared" si="31"/>
        <v>1008.3</v>
      </c>
      <c r="V59" s="73">
        <f t="shared" si="31"/>
        <v>9.6999999999999993</v>
      </c>
      <c r="W59" s="73">
        <f t="shared" si="31"/>
        <v>7</v>
      </c>
      <c r="X59" s="73">
        <f t="shared" si="31"/>
        <v>10</v>
      </c>
      <c r="Y59" s="73">
        <f t="shared" si="31"/>
        <v>2</v>
      </c>
      <c r="Z59" s="73">
        <f>MAXA(Z29:Z39)</f>
        <v>11</v>
      </c>
      <c r="AA59" s="73">
        <f t="shared" si="31"/>
        <v>26.7</v>
      </c>
      <c r="AB59" s="73">
        <f t="shared" si="31"/>
        <v>10.92</v>
      </c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74"/>
    </row>
    <row r="60" spans="1:39" s="75" customFormat="1">
      <c r="A60" s="76" t="s">
        <v>20</v>
      </c>
      <c r="B60" s="73">
        <f t="shared" ref="B60:Q60" si="32">MINA(B29:B39)</f>
        <v>23.4</v>
      </c>
      <c r="C60" s="73">
        <f t="shared" si="32"/>
        <v>31.2</v>
      </c>
      <c r="D60" s="73">
        <f t="shared" si="32"/>
        <v>18.2</v>
      </c>
      <c r="E60" s="73">
        <f t="shared" si="32"/>
        <v>10.9</v>
      </c>
      <c r="F60" s="73">
        <f t="shared" si="32"/>
        <v>17</v>
      </c>
      <c r="G60" s="73">
        <f t="shared" si="32"/>
        <v>18.2</v>
      </c>
      <c r="H60" s="73">
        <f t="shared" si="32"/>
        <v>15.1</v>
      </c>
      <c r="I60" s="73">
        <f t="shared" si="32"/>
        <v>16.7</v>
      </c>
      <c r="J60" s="73">
        <f t="shared" si="32"/>
        <v>9.9</v>
      </c>
      <c r="K60" s="73">
        <f t="shared" si="32"/>
        <v>12.8</v>
      </c>
      <c r="L60" s="73">
        <f t="shared" si="32"/>
        <v>38</v>
      </c>
      <c r="M60" s="73">
        <f t="shared" si="32"/>
        <v>57</v>
      </c>
      <c r="N60" s="73">
        <f t="shared" si="32"/>
        <v>19</v>
      </c>
      <c r="O60" s="73">
        <f t="shared" si="32"/>
        <v>861.8</v>
      </c>
      <c r="P60" s="73">
        <f t="shared" si="32"/>
        <v>863.2</v>
      </c>
      <c r="Q60" s="73">
        <f t="shared" si="32"/>
        <v>858.4</v>
      </c>
      <c r="R60" s="73">
        <f t="shared" ref="R60:AB60" si="33">MINA(R29:R39)</f>
        <v>1.1000000000000001</v>
      </c>
      <c r="S60" s="73">
        <f t="shared" si="33"/>
        <v>1004.2</v>
      </c>
      <c r="T60" s="73">
        <f t="shared" si="33"/>
        <v>1005.8</v>
      </c>
      <c r="U60" s="73">
        <f t="shared" si="33"/>
        <v>999.1</v>
      </c>
      <c r="V60" s="73">
        <f t="shared" si="33"/>
        <v>2.4</v>
      </c>
      <c r="W60" s="73">
        <f t="shared" si="33"/>
        <v>3</v>
      </c>
      <c r="X60" s="73">
        <f t="shared" si="33"/>
        <v>10</v>
      </c>
      <c r="Y60" s="73">
        <f t="shared" si="33"/>
        <v>2</v>
      </c>
      <c r="Z60" s="73">
        <f>MINA(Z29:Z39)</f>
        <v>2</v>
      </c>
      <c r="AA60" s="73">
        <f t="shared" si="33"/>
        <v>0</v>
      </c>
      <c r="AB60" s="73">
        <f t="shared" si="33"/>
        <v>5.52</v>
      </c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74"/>
    </row>
    <row r="61" spans="1:39">
      <c r="Z61" s="19"/>
    </row>
    <row r="62" spans="1:39">
      <c r="Z62" s="19"/>
    </row>
    <row r="63" spans="1:39">
      <c r="A63" s="142" t="s">
        <v>49</v>
      </c>
      <c r="B63" s="142"/>
      <c r="C63" s="142"/>
      <c r="D63" s="142"/>
      <c r="E63" s="142"/>
      <c r="F63" s="142"/>
      <c r="G63" s="49">
        <v>153.9</v>
      </c>
      <c r="H63" s="1" t="s">
        <v>48</v>
      </c>
    </row>
    <row r="66" spans="1:5">
      <c r="A66" s="64"/>
      <c r="B66" s="137" t="s">
        <v>44</v>
      </c>
      <c r="C66" s="137"/>
      <c r="D66" s="137"/>
      <c r="E66" s="137"/>
    </row>
    <row r="68" spans="1:5">
      <c r="A68" s="68"/>
      <c r="B68" s="137" t="s">
        <v>45</v>
      </c>
      <c r="C68" s="137"/>
      <c r="D68" s="137"/>
      <c r="E68" s="137"/>
    </row>
    <row r="70" spans="1:5">
      <c r="A70" s="72"/>
      <c r="B70" s="137" t="s">
        <v>46</v>
      </c>
      <c r="C70" s="137"/>
      <c r="D70" s="137"/>
      <c r="E70" s="137"/>
    </row>
    <row r="72" spans="1:5">
      <c r="A72" s="75"/>
      <c r="B72" s="137" t="s">
        <v>47</v>
      </c>
      <c r="C72" s="137"/>
      <c r="D72" s="137"/>
      <c r="E72" s="137"/>
    </row>
  </sheetData>
  <mergeCells count="15">
    <mergeCell ref="BC7:BD7"/>
    <mergeCell ref="B66:E66"/>
    <mergeCell ref="B72:E72"/>
    <mergeCell ref="AC6:AK6"/>
    <mergeCell ref="A1:BA1"/>
    <mergeCell ref="D5:I5"/>
    <mergeCell ref="B68:E68"/>
    <mergeCell ref="B70:E70"/>
    <mergeCell ref="BA7:BB7"/>
    <mergeCell ref="AY7:AZ7"/>
    <mergeCell ref="A63:F63"/>
    <mergeCell ref="AC5:AL5"/>
    <mergeCell ref="A4:BA4"/>
    <mergeCell ref="A3:BA3"/>
    <mergeCell ref="A2:BA2"/>
  </mergeCells>
  <phoneticPr fontId="0" type="noConversion"/>
  <printOptions horizontalCentered="1"/>
  <pageMargins left="0.19685039370078741" right="0.19685039370078741" top="0.19685039370078741" bottom="0.19685039370078741" header="0" footer="0"/>
  <pageSetup scale="55" orientation="landscape" horizontalDpi="120" verticalDpi="144" r:id="rId1"/>
  <headerFooter alignWithMargins="0"/>
  <cellWatches>
    <cellWatch r="D29"/>
  </cellWatches>
</worksheet>
</file>

<file path=xl/worksheets/sheet3.xml><?xml version="1.0" encoding="utf-8"?>
<worksheet xmlns="http://schemas.openxmlformats.org/spreadsheetml/2006/main" xmlns:r="http://schemas.openxmlformats.org/officeDocument/2006/relationships">
  <dimension ref="A1:BD72"/>
  <sheetViews>
    <sheetView workbookViewId="0">
      <selection activeCell="D5" sqref="D5:I5"/>
    </sheetView>
  </sheetViews>
  <sheetFormatPr baseColWidth="10" defaultColWidth="9.625" defaultRowHeight="12.75"/>
  <cols>
    <col min="1" max="1" width="6.625" style="1" customWidth="1"/>
    <col min="2" max="2" width="7.875" style="1" customWidth="1"/>
    <col min="3" max="3" width="5.375" style="1" customWidth="1"/>
    <col min="4" max="4" width="5.75" style="1" customWidth="1"/>
    <col min="5" max="5" width="6.75" style="1" customWidth="1"/>
    <col min="6" max="6" width="7.5" style="1" customWidth="1"/>
    <col min="7" max="7" width="7.625" style="1" customWidth="1"/>
    <col min="8" max="8" width="7.875" style="1" customWidth="1"/>
    <col min="9" max="9" width="7.625" style="1" customWidth="1"/>
    <col min="10" max="10" width="8.125" style="1" customWidth="1"/>
    <col min="11" max="11" width="7.75" style="1" customWidth="1"/>
    <col min="12" max="13" width="8.125" style="1" customWidth="1"/>
    <col min="14" max="14" width="7.75" style="1" customWidth="1"/>
    <col min="15" max="17" width="8.25" style="1" bestFit="1" customWidth="1"/>
    <col min="18" max="18" width="6.75" style="1" customWidth="1"/>
    <col min="19" max="21" width="8.25" style="1" bestFit="1" customWidth="1"/>
    <col min="22" max="22" width="6.875" style="1" customWidth="1"/>
    <col min="23" max="23" width="5.625" style="1" customWidth="1"/>
    <col min="24" max="24" width="6.375" style="1" customWidth="1"/>
    <col min="25" max="25" width="5.75" style="1" customWidth="1"/>
    <col min="26" max="26" width="9.125" style="1" customWidth="1"/>
    <col min="27" max="27" width="6" style="1" customWidth="1"/>
    <col min="28" max="38" width="6.625" style="1" customWidth="1"/>
    <col min="39" max="39" width="6.5" style="1" customWidth="1"/>
    <col min="40" max="40" width="5.25" style="1" customWidth="1"/>
    <col min="41" max="41" width="6.375" style="1" customWidth="1"/>
    <col min="42" max="42" width="10.125" style="1" customWidth="1"/>
    <col min="43" max="43" width="7.5" style="1" customWidth="1"/>
    <col min="44" max="44" width="6.125" style="1" customWidth="1"/>
    <col min="45" max="45" width="8.625" style="1" customWidth="1"/>
    <col min="46" max="46" width="5.75" style="1" customWidth="1"/>
    <col min="47" max="47" width="9.375" style="1" customWidth="1"/>
    <col min="48" max="48" width="6.125" style="1" customWidth="1"/>
    <col min="49" max="49" width="9.125" style="1" customWidth="1"/>
    <col min="50" max="50" width="5" style="1" customWidth="1"/>
    <col min="51" max="51" width="5.125" style="1" customWidth="1"/>
    <col min="52" max="52" width="3.5" style="1" customWidth="1"/>
    <col min="53" max="53" width="5.5" style="1" customWidth="1"/>
    <col min="54" max="55" width="9.625" style="1"/>
    <col min="56" max="56" width="5.875" style="1" customWidth="1"/>
    <col min="57" max="16384" width="9.625" style="1"/>
  </cols>
  <sheetData>
    <row r="1" spans="1:56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</row>
    <row r="2" spans="1:56">
      <c r="A2" s="143" t="s">
        <v>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</row>
    <row r="3" spans="1:56">
      <c r="A3" s="143" t="s">
        <v>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</row>
    <row r="4" spans="1:56">
      <c r="A4" s="144" t="s">
        <v>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A4" s="144"/>
    </row>
    <row r="5" spans="1:56">
      <c r="A5" s="22" t="s">
        <v>105</v>
      </c>
      <c r="B5" s="23">
        <v>2009</v>
      </c>
      <c r="C5" s="24"/>
      <c r="D5" s="145" t="s">
        <v>106</v>
      </c>
      <c r="E5" s="146"/>
      <c r="F5" s="146"/>
      <c r="G5" s="146"/>
      <c r="H5" s="146"/>
      <c r="I5" s="147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6"/>
      <c r="AA5" s="25"/>
      <c r="AB5" s="25"/>
      <c r="AC5" s="148" t="s">
        <v>50</v>
      </c>
      <c r="AD5" s="148"/>
      <c r="AE5" s="148"/>
      <c r="AF5" s="148"/>
      <c r="AG5" s="148"/>
      <c r="AH5" s="148"/>
      <c r="AI5" s="148"/>
      <c r="AJ5" s="148"/>
      <c r="AK5" s="148"/>
      <c r="AL5" s="148"/>
      <c r="AM5" s="93"/>
      <c r="AN5" s="93"/>
      <c r="AO5" s="93"/>
      <c r="AP5" s="107"/>
      <c r="AQ5" s="94"/>
      <c r="AR5" s="115"/>
      <c r="AS5" s="107"/>
      <c r="AT5" s="106" t="s">
        <v>73</v>
      </c>
      <c r="AU5" s="106"/>
      <c r="AV5" s="106"/>
      <c r="AW5" s="106"/>
      <c r="AX5" s="95"/>
      <c r="AY5" s="96"/>
      <c r="AZ5" s="97"/>
      <c r="BA5" s="97"/>
      <c r="BB5" s="106" t="s">
        <v>38</v>
      </c>
      <c r="BC5" s="106"/>
      <c r="BD5" s="107"/>
    </row>
    <row r="6" spans="1:56">
      <c r="A6" s="25"/>
      <c r="B6" s="27" t="s">
        <v>4</v>
      </c>
      <c r="C6" s="27"/>
      <c r="D6" s="27"/>
      <c r="E6" s="27"/>
      <c r="F6" s="27"/>
      <c r="G6" s="27"/>
      <c r="H6" s="27" t="s">
        <v>5</v>
      </c>
      <c r="I6" s="27"/>
      <c r="J6" s="27"/>
      <c r="K6" s="28"/>
      <c r="L6" s="27" t="s">
        <v>6</v>
      </c>
      <c r="M6" s="27"/>
      <c r="N6" s="27"/>
      <c r="O6" s="27" t="s">
        <v>7</v>
      </c>
      <c r="P6" s="27"/>
      <c r="Q6" s="27"/>
      <c r="R6" s="27"/>
      <c r="S6" s="27" t="s">
        <v>8</v>
      </c>
      <c r="T6" s="27"/>
      <c r="U6" s="27"/>
      <c r="V6" s="27"/>
      <c r="W6" s="25"/>
      <c r="X6" s="25"/>
      <c r="Y6" s="25"/>
      <c r="Z6" s="25"/>
      <c r="AA6" s="25"/>
      <c r="AB6" s="25"/>
      <c r="AC6" s="138" t="s">
        <v>59</v>
      </c>
      <c r="AD6" s="138"/>
      <c r="AE6" s="138"/>
      <c r="AF6" s="138"/>
      <c r="AG6" s="139"/>
      <c r="AH6" s="138"/>
      <c r="AI6" s="138"/>
      <c r="AJ6" s="138"/>
      <c r="AK6" s="138"/>
      <c r="AL6" s="90"/>
      <c r="AM6" s="105" t="s">
        <v>63</v>
      </c>
      <c r="AN6" s="106"/>
      <c r="AO6" s="106"/>
      <c r="AP6" s="107"/>
      <c r="AQ6" s="98" t="s">
        <v>68</v>
      </c>
      <c r="AR6" s="114" t="s">
        <v>69</v>
      </c>
      <c r="AS6" s="107"/>
      <c r="AT6" s="106"/>
      <c r="AU6" s="106"/>
      <c r="AV6" s="107"/>
      <c r="AW6" s="99" t="s">
        <v>74</v>
      </c>
      <c r="AX6" s="100"/>
      <c r="AY6" s="101"/>
      <c r="AZ6" s="101"/>
      <c r="BA6" s="102"/>
      <c r="BB6" s="108"/>
      <c r="BC6" s="109"/>
      <c r="BD6" s="110"/>
    </row>
    <row r="7" spans="1:56">
      <c r="A7" s="29" t="s">
        <v>34</v>
      </c>
      <c r="B7" s="29" t="s">
        <v>9</v>
      </c>
      <c r="C7" s="29" t="s">
        <v>10</v>
      </c>
      <c r="D7" s="29" t="s">
        <v>11</v>
      </c>
      <c r="E7" s="29" t="s">
        <v>12</v>
      </c>
      <c r="F7" s="30" t="s">
        <v>13</v>
      </c>
      <c r="G7" s="29" t="s">
        <v>33</v>
      </c>
      <c r="H7" s="29" t="s">
        <v>14</v>
      </c>
      <c r="I7" s="29" t="s">
        <v>15</v>
      </c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29" t="s">
        <v>21</v>
      </c>
      <c r="P7" s="29" t="s">
        <v>22</v>
      </c>
      <c r="Q7" s="29" t="s">
        <v>23</v>
      </c>
      <c r="R7" s="29" t="s">
        <v>12</v>
      </c>
      <c r="S7" s="29" t="s">
        <v>24</v>
      </c>
      <c r="T7" s="29" t="s">
        <v>22</v>
      </c>
      <c r="U7" s="29" t="s">
        <v>23</v>
      </c>
      <c r="V7" s="29" t="s">
        <v>12</v>
      </c>
      <c r="W7" s="29" t="s">
        <v>25</v>
      </c>
      <c r="X7" s="29" t="s">
        <v>26</v>
      </c>
      <c r="Y7" s="29" t="s">
        <v>27</v>
      </c>
      <c r="Z7" s="29" t="s">
        <v>28</v>
      </c>
      <c r="AA7" s="29" t="s">
        <v>29</v>
      </c>
      <c r="AB7" s="29" t="s">
        <v>30</v>
      </c>
      <c r="AC7" s="32" t="s">
        <v>51</v>
      </c>
      <c r="AD7" s="32" t="s">
        <v>37</v>
      </c>
      <c r="AE7" s="78" t="s">
        <v>52</v>
      </c>
      <c r="AF7" s="32" t="s">
        <v>53</v>
      </c>
      <c r="AG7" s="83" t="s">
        <v>54</v>
      </c>
      <c r="AH7" s="84" t="s">
        <v>58</v>
      </c>
      <c r="AI7" s="81"/>
      <c r="AJ7" s="81" t="s">
        <v>60</v>
      </c>
      <c r="AK7" s="81" t="s">
        <v>61</v>
      </c>
      <c r="AL7" s="81" t="s">
        <v>62</v>
      </c>
      <c r="AM7" s="111" t="s">
        <v>64</v>
      </c>
      <c r="AN7" s="111" t="s">
        <v>65</v>
      </c>
      <c r="AO7" s="111" t="s">
        <v>66</v>
      </c>
      <c r="AP7" s="111" t="s">
        <v>67</v>
      </c>
      <c r="AQ7" s="111" t="s">
        <v>70</v>
      </c>
      <c r="AR7" s="111" t="s">
        <v>71</v>
      </c>
      <c r="AS7" s="111" t="s">
        <v>72</v>
      </c>
      <c r="AT7" s="103" t="s">
        <v>55</v>
      </c>
      <c r="AU7" s="103" t="s">
        <v>56</v>
      </c>
      <c r="AV7" s="104" t="s">
        <v>57</v>
      </c>
      <c r="AW7" s="112" t="s">
        <v>76</v>
      </c>
      <c r="AX7" s="113" t="s">
        <v>75</v>
      </c>
      <c r="AY7" s="140" t="s">
        <v>41</v>
      </c>
      <c r="AZ7" s="141"/>
      <c r="BA7" s="140" t="s">
        <v>40</v>
      </c>
      <c r="BB7" s="141"/>
      <c r="BC7" s="140" t="s">
        <v>39</v>
      </c>
      <c r="BD7" s="141"/>
    </row>
    <row r="8" spans="1:56">
      <c r="A8" s="33"/>
      <c r="B8" s="34"/>
      <c r="C8" s="34"/>
      <c r="D8" s="35"/>
      <c r="E8" s="34"/>
      <c r="F8" s="36"/>
      <c r="G8" s="35"/>
      <c r="H8" s="34"/>
      <c r="I8" s="35"/>
      <c r="J8" s="35"/>
      <c r="K8" s="35"/>
      <c r="L8" s="35"/>
      <c r="M8" s="35"/>
      <c r="N8" s="34"/>
      <c r="O8" s="34"/>
      <c r="P8" s="34"/>
      <c r="Q8" s="35"/>
      <c r="R8" s="35"/>
      <c r="S8" s="35"/>
      <c r="T8" s="35"/>
      <c r="U8" s="35"/>
      <c r="V8" s="34"/>
      <c r="W8" s="35"/>
      <c r="X8" s="34"/>
      <c r="Y8" s="34"/>
      <c r="Z8" s="34"/>
      <c r="AA8" s="34"/>
      <c r="AB8" s="37"/>
      <c r="AC8" s="37"/>
      <c r="AD8" s="37"/>
      <c r="AE8" s="37"/>
      <c r="AF8" s="37"/>
      <c r="AG8" s="37"/>
      <c r="AH8" s="37"/>
      <c r="AI8" s="80" t="s">
        <v>77</v>
      </c>
      <c r="AJ8" s="37"/>
      <c r="AK8" s="37"/>
      <c r="AL8" s="37"/>
      <c r="AM8" s="38"/>
      <c r="AN8" s="37"/>
      <c r="AO8" s="37"/>
      <c r="AP8" s="37"/>
      <c r="AQ8" s="37"/>
      <c r="AR8" s="82"/>
      <c r="AS8" s="80"/>
      <c r="AT8" s="80"/>
      <c r="AU8" s="80"/>
      <c r="AV8" s="80"/>
      <c r="AW8" s="37"/>
      <c r="AX8" s="38"/>
      <c r="AY8" s="39" t="s">
        <v>43</v>
      </c>
      <c r="AZ8" s="39" t="s">
        <v>42</v>
      </c>
      <c r="BA8" s="40" t="s">
        <v>43</v>
      </c>
      <c r="BB8" s="39" t="s">
        <v>42</v>
      </c>
      <c r="BC8" s="41" t="s">
        <v>42</v>
      </c>
      <c r="BD8" s="41"/>
    </row>
    <row r="9" spans="1:56">
      <c r="A9" s="50">
        <v>1</v>
      </c>
      <c r="B9" s="51">
        <v>22.8</v>
      </c>
      <c r="C9" s="51">
        <v>27.5</v>
      </c>
      <c r="D9" s="51">
        <v>19.399999999999999</v>
      </c>
      <c r="E9" s="52">
        <f>C9-D9</f>
        <v>8.1000000000000014</v>
      </c>
      <c r="F9" s="51">
        <v>18</v>
      </c>
      <c r="G9" s="51">
        <v>19.5</v>
      </c>
      <c r="H9" s="51">
        <v>20.3</v>
      </c>
      <c r="I9" s="51">
        <v>21.9</v>
      </c>
      <c r="J9" s="51">
        <v>19.2</v>
      </c>
      <c r="K9" s="51">
        <v>17.8</v>
      </c>
      <c r="L9" s="53">
        <v>72</v>
      </c>
      <c r="M9" s="53">
        <v>88</v>
      </c>
      <c r="N9" s="53">
        <v>53</v>
      </c>
      <c r="O9" s="51">
        <v>864.4</v>
      </c>
      <c r="P9" s="51">
        <v>866.1</v>
      </c>
      <c r="Q9" s="51">
        <v>863</v>
      </c>
      <c r="R9" s="52">
        <f t="shared" ref="R9:R39" si="0">P9-Q9</f>
        <v>3.1000000000000227</v>
      </c>
      <c r="S9" s="51">
        <v>1011.8</v>
      </c>
      <c r="T9" s="51">
        <v>1012.5</v>
      </c>
      <c r="U9" s="51">
        <v>1007.7</v>
      </c>
      <c r="V9" s="51">
        <f>T9-U9</f>
        <v>4.7999999999999545</v>
      </c>
      <c r="W9" s="53">
        <v>8</v>
      </c>
      <c r="X9" s="53">
        <v>10</v>
      </c>
      <c r="Y9" s="53">
        <v>2</v>
      </c>
      <c r="Z9" s="51">
        <v>1.25</v>
      </c>
      <c r="AA9" s="51">
        <v>4.5</v>
      </c>
      <c r="AB9" s="54">
        <v>3.78</v>
      </c>
      <c r="AC9" s="54" t="s">
        <v>107</v>
      </c>
      <c r="AD9" s="54" t="s">
        <v>107</v>
      </c>
      <c r="AE9" s="54"/>
      <c r="AF9" s="54"/>
      <c r="AG9" s="54"/>
      <c r="AH9" s="54"/>
      <c r="AI9" s="54"/>
      <c r="AJ9" s="54"/>
      <c r="AK9" s="54"/>
      <c r="AL9" s="54"/>
      <c r="AM9" s="16"/>
      <c r="AN9" s="16"/>
      <c r="AO9" s="16"/>
      <c r="AP9" s="16"/>
      <c r="AQ9" s="16"/>
      <c r="AR9" s="16"/>
      <c r="AS9" s="16"/>
      <c r="AT9" s="16" t="s">
        <v>83</v>
      </c>
      <c r="AU9" s="16" t="s">
        <v>82</v>
      </c>
      <c r="AV9" s="16"/>
      <c r="AW9" s="16"/>
      <c r="AX9" s="16"/>
      <c r="AY9" s="46" t="s">
        <v>108</v>
      </c>
      <c r="AZ9" s="43">
        <v>1.6</v>
      </c>
      <c r="BA9" s="45">
        <v>14</v>
      </c>
      <c r="BB9" s="44">
        <v>8.4</v>
      </c>
      <c r="BC9" s="42">
        <v>1.4</v>
      </c>
      <c r="BD9" s="91"/>
    </row>
    <row r="10" spans="1:56">
      <c r="A10" s="50">
        <f t="shared" ref="A10:A15" si="1">A9+1</f>
        <v>2</v>
      </c>
      <c r="B10" s="51">
        <v>21.3</v>
      </c>
      <c r="C10" s="51">
        <v>25</v>
      </c>
      <c r="D10" s="51">
        <v>18.8</v>
      </c>
      <c r="E10" s="52">
        <f t="shared" ref="E10:E39" si="2">C10-D10</f>
        <v>6.1999999999999993</v>
      </c>
      <c r="F10" s="51">
        <v>18</v>
      </c>
      <c r="G10" s="51">
        <v>18.5</v>
      </c>
      <c r="H10" s="51">
        <v>20.399999999999999</v>
      </c>
      <c r="I10" s="51">
        <v>20.7</v>
      </c>
      <c r="J10" s="51">
        <v>19.7</v>
      </c>
      <c r="K10" s="51">
        <v>17.899999999999999</v>
      </c>
      <c r="L10" s="53">
        <v>89</v>
      </c>
      <c r="M10" s="53">
        <v>95</v>
      </c>
      <c r="N10" s="53">
        <v>75</v>
      </c>
      <c r="O10" s="51">
        <v>865.9</v>
      </c>
      <c r="P10" s="51">
        <v>866.5</v>
      </c>
      <c r="Q10" s="51">
        <v>864.4</v>
      </c>
      <c r="R10" s="52">
        <f t="shared" si="0"/>
        <v>2.1000000000000227</v>
      </c>
      <c r="S10" s="51">
        <v>1013.4</v>
      </c>
      <c r="T10" s="51">
        <v>1014.5</v>
      </c>
      <c r="U10" s="51">
        <v>1011.2</v>
      </c>
      <c r="V10" s="51">
        <f t="shared" ref="V10:V39" si="3">T10-U10</f>
        <v>3.2999999999999545</v>
      </c>
      <c r="W10" s="53">
        <v>8</v>
      </c>
      <c r="X10" s="53">
        <v>10</v>
      </c>
      <c r="Y10" s="53">
        <v>2</v>
      </c>
      <c r="Z10" s="58">
        <v>2.1</v>
      </c>
      <c r="AA10" s="51">
        <v>16.100000000000001</v>
      </c>
      <c r="AB10" s="54">
        <v>0.12</v>
      </c>
      <c r="AC10" s="54" t="s">
        <v>107</v>
      </c>
      <c r="AD10" s="54" t="s">
        <v>107</v>
      </c>
      <c r="AE10" s="54"/>
      <c r="AF10" s="54"/>
      <c r="AG10" s="54"/>
      <c r="AH10" s="54"/>
      <c r="AI10" s="54"/>
      <c r="AJ10" s="54" t="s">
        <v>82</v>
      </c>
      <c r="AK10" s="54"/>
      <c r="AL10" s="54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46">
        <v>23</v>
      </c>
      <c r="AZ10" s="43">
        <v>1.2</v>
      </c>
      <c r="BA10" s="45">
        <v>23</v>
      </c>
      <c r="BB10" s="44">
        <v>3.4</v>
      </c>
      <c r="BC10" s="42">
        <v>1.1000000000000001</v>
      </c>
      <c r="BD10" s="91"/>
    </row>
    <row r="11" spans="1:56">
      <c r="A11" s="50">
        <f t="shared" si="1"/>
        <v>3</v>
      </c>
      <c r="B11" s="51">
        <v>24.1</v>
      </c>
      <c r="C11" s="51">
        <v>32.5</v>
      </c>
      <c r="D11" s="51">
        <v>19.2</v>
      </c>
      <c r="E11" s="52">
        <f t="shared" si="2"/>
        <v>13.3</v>
      </c>
      <c r="F11" s="51">
        <v>17.7</v>
      </c>
      <c r="G11" s="51">
        <v>19.8</v>
      </c>
      <c r="H11" s="51">
        <v>20.2</v>
      </c>
      <c r="I11" s="51">
        <v>22.3</v>
      </c>
      <c r="J11" s="51">
        <v>18.3</v>
      </c>
      <c r="K11" s="51">
        <v>17.8</v>
      </c>
      <c r="L11" s="53">
        <v>68</v>
      </c>
      <c r="M11" s="53">
        <v>87</v>
      </c>
      <c r="N11" s="53">
        <v>36</v>
      </c>
      <c r="O11" s="51">
        <v>864.1</v>
      </c>
      <c r="P11" s="51">
        <v>865.5</v>
      </c>
      <c r="Q11" s="51">
        <v>862.7</v>
      </c>
      <c r="R11" s="52">
        <f t="shared" si="0"/>
        <v>2.7999999999999545</v>
      </c>
      <c r="S11" s="51">
        <v>1010.1</v>
      </c>
      <c r="T11" s="51">
        <v>1011.6</v>
      </c>
      <c r="U11" s="51">
        <v>1006.3</v>
      </c>
      <c r="V11" s="51">
        <f t="shared" si="3"/>
        <v>5.3000000000000682</v>
      </c>
      <c r="W11" s="53">
        <v>5</v>
      </c>
      <c r="X11" s="53">
        <v>10</v>
      </c>
      <c r="Y11" s="53">
        <v>2</v>
      </c>
      <c r="Z11" s="58">
        <v>7.9</v>
      </c>
      <c r="AA11" s="51">
        <v>3.2</v>
      </c>
      <c r="AB11" s="54">
        <v>0.7</v>
      </c>
      <c r="AC11" s="54" t="s">
        <v>107</v>
      </c>
      <c r="AD11" s="54" t="s">
        <v>107</v>
      </c>
      <c r="AE11" s="54"/>
      <c r="AF11" s="54"/>
      <c r="AG11" s="54"/>
      <c r="AH11" s="54"/>
      <c r="AI11" s="54"/>
      <c r="AJ11" s="54" t="s">
        <v>82</v>
      </c>
      <c r="AK11" s="54"/>
      <c r="AL11" s="54"/>
      <c r="AM11" s="16"/>
      <c r="AN11" s="16"/>
      <c r="AO11" s="16"/>
      <c r="AP11" s="16"/>
      <c r="AQ11" s="16"/>
      <c r="AR11" s="16"/>
      <c r="AS11" s="16"/>
      <c r="AT11" s="16" t="s">
        <v>83</v>
      </c>
      <c r="AU11" s="16" t="s">
        <v>82</v>
      </c>
      <c r="AV11" s="16"/>
      <c r="AW11" s="16"/>
      <c r="AX11" s="16"/>
      <c r="AY11" s="46">
        <v>27</v>
      </c>
      <c r="AZ11" s="43">
        <v>2.6</v>
      </c>
      <c r="BA11" s="45">
        <v>27</v>
      </c>
      <c r="BB11" s="44">
        <v>11.2</v>
      </c>
      <c r="BC11" s="42">
        <v>2.4</v>
      </c>
      <c r="BD11" s="91"/>
    </row>
    <row r="12" spans="1:56">
      <c r="A12" s="50">
        <f t="shared" si="1"/>
        <v>4</v>
      </c>
      <c r="B12" s="51">
        <v>25.5</v>
      </c>
      <c r="C12" s="51">
        <v>32.4</v>
      </c>
      <c r="D12" s="51">
        <v>19.2</v>
      </c>
      <c r="E12" s="52">
        <f t="shared" si="2"/>
        <v>13.2</v>
      </c>
      <c r="F12" s="51">
        <v>17.8</v>
      </c>
      <c r="G12" s="51">
        <v>20.5</v>
      </c>
      <c r="H12" s="51">
        <v>20.3</v>
      </c>
      <c r="I12" s="51">
        <v>21.9</v>
      </c>
      <c r="J12" s="51">
        <v>18.8</v>
      </c>
      <c r="K12" s="51">
        <v>17.8</v>
      </c>
      <c r="L12" s="53">
        <v>60</v>
      </c>
      <c r="M12" s="53">
        <v>93</v>
      </c>
      <c r="N12" s="53">
        <v>41</v>
      </c>
      <c r="O12" s="51">
        <v>864</v>
      </c>
      <c r="P12" s="51">
        <v>865.5</v>
      </c>
      <c r="Q12" s="51">
        <v>862.2</v>
      </c>
      <c r="R12" s="52">
        <f t="shared" si="0"/>
        <v>3.2999999999999545</v>
      </c>
      <c r="S12" s="51">
        <v>1008.3</v>
      </c>
      <c r="T12" s="51">
        <v>1011.6</v>
      </c>
      <c r="U12" s="51">
        <v>1004.7</v>
      </c>
      <c r="V12" s="51">
        <f t="shared" si="3"/>
        <v>6.8999999999999773</v>
      </c>
      <c r="W12" s="53">
        <v>4</v>
      </c>
      <c r="X12" s="53">
        <v>10</v>
      </c>
      <c r="Y12" s="53">
        <v>2</v>
      </c>
      <c r="Z12" s="58">
        <v>8.6999999999999993</v>
      </c>
      <c r="AA12" s="51">
        <v>0</v>
      </c>
      <c r="AB12" s="54">
        <v>4.5</v>
      </c>
      <c r="AC12" s="54"/>
      <c r="AD12" s="54"/>
      <c r="AE12" s="54"/>
      <c r="AF12" s="54"/>
      <c r="AG12" s="54"/>
      <c r="AH12" s="54"/>
      <c r="AI12" s="54"/>
      <c r="AJ12" s="54" t="s">
        <v>82</v>
      </c>
      <c r="AK12" s="54"/>
      <c r="AL12" s="54"/>
      <c r="AM12" s="17"/>
      <c r="AN12" s="16"/>
      <c r="AO12" s="16"/>
      <c r="AP12" s="16"/>
      <c r="AQ12" s="16"/>
      <c r="AR12" s="16"/>
      <c r="AS12" s="16"/>
      <c r="AT12" s="16" t="s">
        <v>83</v>
      </c>
      <c r="AU12" s="16" t="s">
        <v>82</v>
      </c>
      <c r="AV12" s="16"/>
      <c r="AW12" s="16"/>
      <c r="AX12" s="16" t="s">
        <v>98</v>
      </c>
      <c r="AY12" s="46">
        <v>68</v>
      </c>
      <c r="AZ12" s="43">
        <v>1.7</v>
      </c>
      <c r="BA12" s="45">
        <v>45</v>
      </c>
      <c r="BB12" s="89">
        <v>6.2</v>
      </c>
      <c r="BC12" s="42">
        <v>1.7</v>
      </c>
      <c r="BD12" s="91"/>
    </row>
    <row r="13" spans="1:56">
      <c r="A13" s="50">
        <f t="shared" si="1"/>
        <v>5</v>
      </c>
      <c r="B13" s="51">
        <v>26.2</v>
      </c>
      <c r="C13" s="51">
        <v>33.200000000000003</v>
      </c>
      <c r="D13" s="51">
        <v>19.7</v>
      </c>
      <c r="E13" s="52">
        <f t="shared" si="2"/>
        <v>13.500000000000004</v>
      </c>
      <c r="F13" s="51">
        <v>18.600000000000001</v>
      </c>
      <c r="G13" s="51">
        <v>20</v>
      </c>
      <c r="H13" s="51">
        <v>19</v>
      </c>
      <c r="I13" s="51">
        <v>20.9</v>
      </c>
      <c r="J13" s="51">
        <v>16.100000000000001</v>
      </c>
      <c r="K13" s="51">
        <v>16.8</v>
      </c>
      <c r="L13" s="53">
        <v>54</v>
      </c>
      <c r="M13" s="53">
        <v>87</v>
      </c>
      <c r="N13" s="53">
        <v>32</v>
      </c>
      <c r="O13" s="51">
        <v>864.9</v>
      </c>
      <c r="P13" s="51">
        <v>866.4</v>
      </c>
      <c r="Q13" s="51">
        <v>862.7</v>
      </c>
      <c r="R13" s="52">
        <f t="shared" si="0"/>
        <v>3.6999999999999318</v>
      </c>
      <c r="S13" s="51">
        <v>1008.9</v>
      </c>
      <c r="T13" s="51">
        <v>1012.5</v>
      </c>
      <c r="U13" s="51">
        <v>1005</v>
      </c>
      <c r="V13" s="51">
        <f t="shared" si="3"/>
        <v>7.5</v>
      </c>
      <c r="W13" s="53">
        <v>5</v>
      </c>
      <c r="X13" s="53">
        <v>10</v>
      </c>
      <c r="Y13" s="53">
        <v>2</v>
      </c>
      <c r="Z13" s="51">
        <v>10</v>
      </c>
      <c r="AA13" s="51">
        <v>0</v>
      </c>
      <c r="AB13" s="54">
        <v>6.47</v>
      </c>
      <c r="AC13" s="54"/>
      <c r="AD13" s="54"/>
      <c r="AE13" s="54"/>
      <c r="AF13" s="54"/>
      <c r="AG13" s="54"/>
      <c r="AH13" s="54"/>
      <c r="AI13" s="54"/>
      <c r="AJ13" s="54" t="s">
        <v>82</v>
      </c>
      <c r="AK13" s="54"/>
      <c r="AL13" s="54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46">
        <v>68</v>
      </c>
      <c r="AZ13" s="43">
        <v>2.1</v>
      </c>
      <c r="BA13" s="45">
        <v>68</v>
      </c>
      <c r="BB13" s="44">
        <v>5</v>
      </c>
      <c r="BC13" s="42">
        <v>2</v>
      </c>
      <c r="BD13" s="91"/>
    </row>
    <row r="14" spans="1:56">
      <c r="A14" s="50">
        <f t="shared" si="1"/>
        <v>6</v>
      </c>
      <c r="B14" s="51">
        <v>25.8</v>
      </c>
      <c r="C14" s="51">
        <v>31.5</v>
      </c>
      <c r="D14" s="51">
        <v>18.8</v>
      </c>
      <c r="E14" s="52">
        <f t="shared" si="2"/>
        <v>12.7</v>
      </c>
      <c r="F14" s="51">
        <v>18.2</v>
      </c>
      <c r="G14" s="51">
        <v>19.399999999999999</v>
      </c>
      <c r="H14" s="51">
        <v>18</v>
      </c>
      <c r="I14" s="51">
        <v>20.399999999999999</v>
      </c>
      <c r="J14" s="51">
        <v>16</v>
      </c>
      <c r="K14" s="51">
        <v>15.9</v>
      </c>
      <c r="L14" s="53">
        <v>52</v>
      </c>
      <c r="M14" s="53">
        <v>90</v>
      </c>
      <c r="N14" s="53">
        <v>33</v>
      </c>
      <c r="O14" s="51">
        <v>864</v>
      </c>
      <c r="P14" s="51">
        <v>865.6</v>
      </c>
      <c r="Q14" s="51">
        <v>862.2</v>
      </c>
      <c r="R14" s="52">
        <f t="shared" si="0"/>
        <v>3.3999999999999773</v>
      </c>
      <c r="S14" s="51">
        <v>1008</v>
      </c>
      <c r="T14" s="51">
        <v>1011.6</v>
      </c>
      <c r="U14" s="51">
        <v>1004.7</v>
      </c>
      <c r="V14" s="51">
        <f t="shared" si="3"/>
        <v>6.8999999999999773</v>
      </c>
      <c r="W14" s="53">
        <v>4</v>
      </c>
      <c r="X14" s="53">
        <v>10</v>
      </c>
      <c r="Y14" s="53">
        <v>2</v>
      </c>
      <c r="Z14" s="58">
        <v>7.7</v>
      </c>
      <c r="AA14" s="51">
        <v>0</v>
      </c>
      <c r="AB14" s="54">
        <v>6.28</v>
      </c>
      <c r="AC14" s="54"/>
      <c r="AD14" s="54"/>
      <c r="AE14" s="54"/>
      <c r="AF14" s="54"/>
      <c r="AG14" s="54"/>
      <c r="AH14" s="54"/>
      <c r="AI14" s="54"/>
      <c r="AJ14" s="54" t="s">
        <v>82</v>
      </c>
      <c r="AK14" s="54"/>
      <c r="AL14" s="54"/>
      <c r="AM14" s="16"/>
      <c r="AN14" s="16"/>
      <c r="AO14" s="16"/>
      <c r="AP14" s="16"/>
      <c r="AQ14" s="16"/>
      <c r="AR14" s="16"/>
      <c r="AS14" s="16"/>
      <c r="AT14" s="16" t="s">
        <v>83</v>
      </c>
      <c r="AU14" s="16" t="s">
        <v>82</v>
      </c>
      <c r="AV14" s="16"/>
      <c r="AW14" s="16"/>
      <c r="AX14" s="16"/>
      <c r="AY14" s="46">
        <v>29</v>
      </c>
      <c r="AZ14" s="43">
        <v>3.1</v>
      </c>
      <c r="BA14" s="45">
        <v>90</v>
      </c>
      <c r="BB14" s="44">
        <v>10.1</v>
      </c>
      <c r="BC14" s="42">
        <v>3.1</v>
      </c>
      <c r="BD14" s="92"/>
    </row>
    <row r="15" spans="1:56">
      <c r="A15" s="50">
        <f t="shared" si="1"/>
        <v>7</v>
      </c>
      <c r="B15" s="51">
        <v>26.6</v>
      </c>
      <c r="C15" s="51">
        <v>32.5</v>
      </c>
      <c r="D15" s="51">
        <v>19.8</v>
      </c>
      <c r="E15" s="52">
        <v>12.7</v>
      </c>
      <c r="F15" s="51">
        <v>17.5</v>
      </c>
      <c r="G15" s="51">
        <v>19.5</v>
      </c>
      <c r="H15" s="51">
        <v>17.7</v>
      </c>
      <c r="I15" s="51">
        <v>22.7</v>
      </c>
      <c r="J15" s="51">
        <v>13.9</v>
      </c>
      <c r="K15" s="51">
        <v>15.6</v>
      </c>
      <c r="L15" s="53">
        <v>51</v>
      </c>
      <c r="M15" s="53">
        <v>87</v>
      </c>
      <c r="N15" s="53">
        <v>29</v>
      </c>
      <c r="O15" s="51">
        <v>863.1</v>
      </c>
      <c r="P15" s="51">
        <v>864.7</v>
      </c>
      <c r="Q15" s="51">
        <v>861.1</v>
      </c>
      <c r="R15" s="52">
        <f t="shared" si="0"/>
        <v>3.6000000000000227</v>
      </c>
      <c r="S15" s="51">
        <v>1006.6</v>
      </c>
      <c r="T15" s="51">
        <v>1010.4</v>
      </c>
      <c r="U15" s="51">
        <v>1003.1</v>
      </c>
      <c r="V15" s="51">
        <f t="shared" si="3"/>
        <v>7.2999999999999545</v>
      </c>
      <c r="W15" s="53">
        <v>6</v>
      </c>
      <c r="X15" s="53">
        <v>10</v>
      </c>
      <c r="Y15" s="53">
        <v>2</v>
      </c>
      <c r="Z15" s="51">
        <v>8.3000000000000007</v>
      </c>
      <c r="AA15" s="51">
        <v>5</v>
      </c>
      <c r="AB15" s="54">
        <v>6.54</v>
      </c>
      <c r="AC15" s="54"/>
      <c r="AD15" s="54" t="s">
        <v>107</v>
      </c>
      <c r="AE15" s="54"/>
      <c r="AF15" s="54"/>
      <c r="AG15" s="54"/>
      <c r="AH15" s="54"/>
      <c r="AI15" s="54"/>
      <c r="AJ15" s="54" t="s">
        <v>82</v>
      </c>
      <c r="AK15" s="54"/>
      <c r="AL15" s="54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46">
        <v>93</v>
      </c>
      <c r="AZ15" s="77">
        <v>1.4</v>
      </c>
      <c r="BA15" s="45">
        <v>29</v>
      </c>
      <c r="BB15" s="44">
        <v>5.9</v>
      </c>
      <c r="BC15" s="42">
        <v>1.6</v>
      </c>
      <c r="BD15" s="46"/>
    </row>
    <row r="16" spans="1:56">
      <c r="A16" s="50">
        <v>8</v>
      </c>
      <c r="B16" s="51">
        <v>23.9</v>
      </c>
      <c r="C16" s="51">
        <v>33.4</v>
      </c>
      <c r="D16" s="51">
        <v>21</v>
      </c>
      <c r="E16" s="52">
        <f t="shared" si="2"/>
        <v>12.399999999999999</v>
      </c>
      <c r="F16" s="51">
        <v>20</v>
      </c>
      <c r="G16" s="51">
        <v>17.8</v>
      </c>
      <c r="H16" s="51">
        <v>16.2</v>
      </c>
      <c r="I16" s="51">
        <v>17.3</v>
      </c>
      <c r="J16" s="51">
        <v>14.5</v>
      </c>
      <c r="K16" s="51">
        <v>14.3</v>
      </c>
      <c r="L16" s="53">
        <v>55</v>
      </c>
      <c r="M16" s="53">
        <v>61</v>
      </c>
      <c r="N16" s="53">
        <v>42</v>
      </c>
      <c r="O16" s="51">
        <v>863.9</v>
      </c>
      <c r="P16" s="51">
        <v>864.2</v>
      </c>
      <c r="Q16" s="51">
        <v>863.6</v>
      </c>
      <c r="R16" s="52">
        <f t="shared" si="0"/>
        <v>0.60000000000002274</v>
      </c>
      <c r="S16" s="51">
        <v>1008.9</v>
      </c>
      <c r="T16" s="51">
        <v>1009.6</v>
      </c>
      <c r="U16" s="51">
        <v>1007.9</v>
      </c>
      <c r="V16" s="51">
        <f t="shared" si="3"/>
        <v>1.7000000000000455</v>
      </c>
      <c r="W16" s="53">
        <v>4</v>
      </c>
      <c r="X16" s="53">
        <v>10</v>
      </c>
      <c r="Y16" s="53">
        <v>2</v>
      </c>
      <c r="Z16" s="51">
        <v>7.1</v>
      </c>
      <c r="AA16" s="51">
        <v>4</v>
      </c>
      <c r="AB16" s="54">
        <v>6.81</v>
      </c>
      <c r="AC16" s="54"/>
      <c r="AD16" s="54" t="s">
        <v>107</v>
      </c>
      <c r="AE16" s="54"/>
      <c r="AF16" s="54"/>
      <c r="AG16" s="54"/>
      <c r="AH16" s="54"/>
      <c r="AI16" s="54"/>
      <c r="AJ16" s="54"/>
      <c r="AK16" s="54"/>
      <c r="AL16" s="54"/>
      <c r="AM16" s="17"/>
      <c r="AN16" s="16"/>
      <c r="AO16" s="16"/>
      <c r="AP16" s="16"/>
      <c r="AQ16" s="16"/>
      <c r="AR16" s="16"/>
      <c r="AS16" s="16"/>
      <c r="AT16" s="16" t="s">
        <v>83</v>
      </c>
      <c r="AU16" s="16" t="s">
        <v>82</v>
      </c>
      <c r="AV16" s="16"/>
      <c r="AW16" s="16"/>
      <c r="AX16" s="16"/>
      <c r="AY16" s="46">
        <v>270</v>
      </c>
      <c r="AZ16" s="77">
        <v>1.4</v>
      </c>
      <c r="BA16" s="45">
        <v>270</v>
      </c>
      <c r="BB16" s="44">
        <v>7.3</v>
      </c>
      <c r="BC16" s="42">
        <v>1.9</v>
      </c>
      <c r="BD16" s="46"/>
    </row>
    <row r="17" spans="1:56">
      <c r="A17" s="50">
        <f>A16+1</f>
        <v>9</v>
      </c>
      <c r="B17" s="51">
        <v>26.5</v>
      </c>
      <c r="C17" s="51">
        <v>33.200000000000003</v>
      </c>
      <c r="D17" s="51">
        <v>21</v>
      </c>
      <c r="E17" s="52">
        <f t="shared" si="2"/>
        <v>12.200000000000003</v>
      </c>
      <c r="F17" s="51">
        <v>19.8</v>
      </c>
      <c r="G17" s="51">
        <v>18.8</v>
      </c>
      <c r="H17" s="51">
        <v>16.399999999999999</v>
      </c>
      <c r="I17" s="51">
        <v>18.3</v>
      </c>
      <c r="J17" s="51">
        <v>14.5</v>
      </c>
      <c r="K17" s="51">
        <v>14.4</v>
      </c>
      <c r="L17" s="53">
        <v>49</v>
      </c>
      <c r="M17" s="53">
        <v>70</v>
      </c>
      <c r="N17" s="53">
        <v>30</v>
      </c>
      <c r="O17" s="51">
        <v>863.4</v>
      </c>
      <c r="P17" s="51">
        <v>864.7</v>
      </c>
      <c r="Q17" s="51">
        <v>861.7</v>
      </c>
      <c r="R17" s="52">
        <f t="shared" si="0"/>
        <v>3</v>
      </c>
      <c r="S17" s="51">
        <v>1009.1</v>
      </c>
      <c r="T17" s="51">
        <v>1010.1</v>
      </c>
      <c r="U17" s="51">
        <v>1004</v>
      </c>
      <c r="V17" s="51">
        <f t="shared" si="3"/>
        <v>6.1000000000000227</v>
      </c>
      <c r="W17" s="53">
        <v>3</v>
      </c>
      <c r="X17" s="53">
        <v>10</v>
      </c>
      <c r="Y17" s="53">
        <v>2</v>
      </c>
      <c r="Z17" s="51">
        <v>12</v>
      </c>
      <c r="AA17" s="51">
        <v>2</v>
      </c>
      <c r="AB17" s="54">
        <v>3.72</v>
      </c>
      <c r="AC17" s="54" t="s">
        <v>107</v>
      </c>
      <c r="AD17" s="54"/>
      <c r="AE17" s="54"/>
      <c r="AF17" s="54"/>
      <c r="AG17" s="54"/>
      <c r="AH17" s="54"/>
      <c r="AI17" s="54"/>
      <c r="AJ17" s="54"/>
      <c r="AK17" s="54"/>
      <c r="AL17" s="54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9" t="s">
        <v>108</v>
      </c>
      <c r="AZ17" s="43">
        <v>2.5</v>
      </c>
      <c r="BA17" s="45">
        <v>248</v>
      </c>
      <c r="BB17" s="77">
        <v>6.7</v>
      </c>
      <c r="BC17" s="43">
        <v>2.4</v>
      </c>
      <c r="BD17" s="46"/>
    </row>
    <row r="18" spans="1:56" s="128" customFormat="1">
      <c r="A18" s="118">
        <f>A17+1</f>
        <v>10</v>
      </c>
      <c r="B18" s="119">
        <v>25.2</v>
      </c>
      <c r="C18" s="119">
        <v>32.799999999999997</v>
      </c>
      <c r="D18" s="119">
        <v>18.399999999999999</v>
      </c>
      <c r="E18" s="52">
        <f t="shared" si="2"/>
        <v>14.399999999999999</v>
      </c>
      <c r="F18" s="119">
        <v>17</v>
      </c>
      <c r="G18" s="119">
        <v>18.600000000000001</v>
      </c>
      <c r="H18" s="119">
        <v>16.8</v>
      </c>
      <c r="I18" s="119">
        <v>18.899999999999999</v>
      </c>
      <c r="J18" s="119">
        <v>14.9</v>
      </c>
      <c r="K18" s="119">
        <v>14.2</v>
      </c>
      <c r="L18" s="121">
        <v>54</v>
      </c>
      <c r="M18" s="121">
        <v>84</v>
      </c>
      <c r="N18" s="121">
        <v>31</v>
      </c>
      <c r="O18" s="119">
        <v>865.3</v>
      </c>
      <c r="P18" s="119">
        <v>867.3</v>
      </c>
      <c r="Q18" s="119">
        <v>863.6</v>
      </c>
      <c r="R18" s="52">
        <f t="shared" si="0"/>
        <v>3.6999999999999318</v>
      </c>
      <c r="S18" s="119">
        <v>1010.5</v>
      </c>
      <c r="T18" s="119">
        <v>1012.7</v>
      </c>
      <c r="U18" s="119">
        <v>1006.8</v>
      </c>
      <c r="V18" s="51">
        <f t="shared" si="3"/>
        <v>5.9000000000000909</v>
      </c>
      <c r="W18" s="121">
        <v>4</v>
      </c>
      <c r="X18" s="121">
        <v>10</v>
      </c>
      <c r="Y18" s="121">
        <v>2</v>
      </c>
      <c r="Z18" s="119">
        <v>10.42</v>
      </c>
      <c r="AA18" s="119">
        <v>0</v>
      </c>
      <c r="AB18" s="122">
        <v>5.63</v>
      </c>
      <c r="AC18" s="122"/>
      <c r="AD18" s="122"/>
      <c r="AE18" s="122"/>
      <c r="AF18" s="122"/>
      <c r="AG18" s="122"/>
      <c r="AH18" s="122"/>
      <c r="AI18" s="122"/>
      <c r="AJ18" s="122" t="s">
        <v>82</v>
      </c>
      <c r="AK18" s="122"/>
      <c r="AL18" s="122"/>
      <c r="AM18" s="123"/>
      <c r="AN18" s="124"/>
      <c r="AO18" s="124"/>
      <c r="AP18" s="124"/>
      <c r="AQ18" s="124"/>
      <c r="AR18" s="124"/>
      <c r="AS18" s="124"/>
      <c r="AT18" s="124" t="s">
        <v>83</v>
      </c>
      <c r="AU18" s="124" t="s">
        <v>82</v>
      </c>
      <c r="AV18" s="124"/>
      <c r="AW18" s="124"/>
      <c r="AX18" s="123" t="s">
        <v>109</v>
      </c>
      <c r="AY18" s="133" t="s">
        <v>108</v>
      </c>
      <c r="AZ18" s="125">
        <v>3.4</v>
      </c>
      <c r="BA18" s="130">
        <v>25</v>
      </c>
      <c r="BB18" s="126">
        <v>13.4</v>
      </c>
      <c r="BC18" s="125">
        <v>3.5</v>
      </c>
      <c r="BD18" s="127"/>
    </row>
    <row r="19" spans="1:56">
      <c r="A19" s="50">
        <f>A18+1</f>
        <v>11</v>
      </c>
      <c r="B19" s="51">
        <v>25.4</v>
      </c>
      <c r="C19" s="51">
        <v>31.5</v>
      </c>
      <c r="D19" s="51">
        <v>19.7</v>
      </c>
      <c r="E19" s="52">
        <f t="shared" si="2"/>
        <v>11.8</v>
      </c>
      <c r="F19" s="51">
        <v>18.5</v>
      </c>
      <c r="G19" s="51">
        <v>18.899999999999999</v>
      </c>
      <c r="H19" s="51">
        <v>12.3</v>
      </c>
      <c r="I19" s="51">
        <v>18.399999999999999</v>
      </c>
      <c r="J19" s="51">
        <v>14.7</v>
      </c>
      <c r="K19" s="51">
        <v>15.2</v>
      </c>
      <c r="L19" s="53">
        <v>51</v>
      </c>
      <c r="M19" s="53">
        <v>76</v>
      </c>
      <c r="N19" s="53">
        <v>32</v>
      </c>
      <c r="O19" s="51">
        <v>866.2</v>
      </c>
      <c r="P19" s="51">
        <v>866.9</v>
      </c>
      <c r="Q19" s="51">
        <v>863.5</v>
      </c>
      <c r="R19" s="52">
        <f t="shared" si="0"/>
        <v>3.3999999999999773</v>
      </c>
      <c r="S19" s="51">
        <v>1011.5</v>
      </c>
      <c r="T19" s="51">
        <v>1014.2</v>
      </c>
      <c r="U19" s="51">
        <v>1006.5</v>
      </c>
      <c r="V19" s="51">
        <f t="shared" si="3"/>
        <v>7.7000000000000455</v>
      </c>
      <c r="W19" s="53">
        <v>3</v>
      </c>
      <c r="X19" s="53">
        <v>10</v>
      </c>
      <c r="Y19" s="53">
        <v>2</v>
      </c>
      <c r="Z19" s="51">
        <v>9.5</v>
      </c>
      <c r="AA19" s="51">
        <v>9</v>
      </c>
      <c r="AB19" s="54">
        <v>8.14</v>
      </c>
      <c r="AC19" s="54"/>
      <c r="AD19" s="54" t="s">
        <v>107</v>
      </c>
      <c r="AE19" s="54"/>
      <c r="AF19" s="54"/>
      <c r="AG19" s="54"/>
      <c r="AH19" s="54"/>
      <c r="AI19" s="54"/>
      <c r="AJ19" s="54"/>
      <c r="AK19" s="54"/>
      <c r="AL19" s="54"/>
      <c r="AM19" s="16"/>
      <c r="AN19" s="16"/>
      <c r="AO19" s="16"/>
      <c r="AP19" s="16"/>
      <c r="AQ19" s="16"/>
      <c r="AR19" s="16" t="s">
        <v>110</v>
      </c>
      <c r="AS19" s="16"/>
      <c r="AT19" s="16"/>
      <c r="AU19" s="16"/>
      <c r="AV19" s="16"/>
      <c r="AW19" s="16"/>
      <c r="AX19" s="16"/>
      <c r="AY19" s="131">
        <v>68</v>
      </c>
      <c r="AZ19" s="43">
        <v>2.5</v>
      </c>
      <c r="BA19" s="45">
        <v>68</v>
      </c>
      <c r="BB19" s="44">
        <v>5.6</v>
      </c>
      <c r="BC19" s="43">
        <v>2.4</v>
      </c>
      <c r="BD19" s="46"/>
    </row>
    <row r="20" spans="1:56">
      <c r="A20" s="55">
        <v>12</v>
      </c>
      <c r="B20" s="51">
        <v>23.9</v>
      </c>
      <c r="C20" s="51">
        <v>30.4</v>
      </c>
      <c r="D20" s="51">
        <v>19</v>
      </c>
      <c r="E20" s="52">
        <f t="shared" si="2"/>
        <v>11.399999999999999</v>
      </c>
      <c r="F20" s="51">
        <v>18</v>
      </c>
      <c r="G20" s="51">
        <v>19.399999999999999</v>
      </c>
      <c r="H20" s="51">
        <v>18.8</v>
      </c>
      <c r="I20" s="51">
        <v>20.5</v>
      </c>
      <c r="J20" s="51">
        <v>16.7</v>
      </c>
      <c r="K20" s="51">
        <v>16.600000000000001</v>
      </c>
      <c r="L20" s="53">
        <v>60</v>
      </c>
      <c r="M20" s="53">
        <v>93</v>
      </c>
      <c r="N20" s="53">
        <v>40</v>
      </c>
      <c r="O20" s="51">
        <v>866</v>
      </c>
      <c r="P20" s="51">
        <v>867.6</v>
      </c>
      <c r="Q20" s="51">
        <v>863.6</v>
      </c>
      <c r="R20" s="52">
        <f t="shared" si="0"/>
        <v>4</v>
      </c>
      <c r="S20" s="51">
        <v>1011.8</v>
      </c>
      <c r="T20" s="51">
        <v>1014.6</v>
      </c>
      <c r="U20" s="51">
        <v>1007.3</v>
      </c>
      <c r="V20" s="51">
        <f t="shared" si="3"/>
        <v>7.3000000000000682</v>
      </c>
      <c r="W20" s="53">
        <v>5</v>
      </c>
      <c r="X20" s="53">
        <v>10</v>
      </c>
      <c r="Y20" s="53">
        <v>2</v>
      </c>
      <c r="Z20" s="51">
        <v>7.25</v>
      </c>
      <c r="AA20" s="51">
        <v>5.8</v>
      </c>
      <c r="AB20" s="54">
        <v>6.01</v>
      </c>
      <c r="AC20" s="54" t="s">
        <v>107</v>
      </c>
      <c r="AD20" s="54" t="s">
        <v>107</v>
      </c>
      <c r="AE20" s="54"/>
      <c r="AF20" s="54"/>
      <c r="AG20" s="54"/>
      <c r="AH20" s="54"/>
      <c r="AI20" s="54"/>
      <c r="AJ20" s="54" t="s">
        <v>82</v>
      </c>
      <c r="AK20" s="54"/>
      <c r="AL20" s="54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31">
        <v>158</v>
      </c>
      <c r="AZ20" s="43">
        <v>2.2000000000000002</v>
      </c>
      <c r="BA20" s="45">
        <v>158</v>
      </c>
      <c r="BB20" s="44">
        <v>5.3</v>
      </c>
      <c r="BC20" s="43">
        <v>2.1</v>
      </c>
      <c r="BD20" s="46"/>
    </row>
    <row r="21" spans="1:56">
      <c r="A21" s="55">
        <v>13</v>
      </c>
      <c r="B21" s="51">
        <v>24.8</v>
      </c>
      <c r="C21" s="51">
        <v>31.7</v>
      </c>
      <c r="D21" s="51">
        <v>20</v>
      </c>
      <c r="E21" s="52">
        <f t="shared" si="2"/>
        <v>11.7</v>
      </c>
      <c r="F21" s="51">
        <v>17.5</v>
      </c>
      <c r="G21" s="51">
        <v>18.8</v>
      </c>
      <c r="H21" s="51">
        <v>17.600000000000001</v>
      </c>
      <c r="I21" s="51">
        <v>20.100000000000001</v>
      </c>
      <c r="J21" s="51">
        <v>15.3</v>
      </c>
      <c r="K21" s="51">
        <v>15.5</v>
      </c>
      <c r="L21" s="53">
        <v>57</v>
      </c>
      <c r="M21" s="53">
        <v>86</v>
      </c>
      <c r="N21" s="53">
        <v>33</v>
      </c>
      <c r="O21" s="51">
        <v>864</v>
      </c>
      <c r="P21" s="51">
        <v>866</v>
      </c>
      <c r="Q21" s="51">
        <v>861.6</v>
      </c>
      <c r="R21" s="52">
        <f t="shared" si="0"/>
        <v>4.3999999999999773</v>
      </c>
      <c r="S21" s="51">
        <v>1009.7</v>
      </c>
      <c r="T21" s="51">
        <v>1012.9</v>
      </c>
      <c r="U21" s="51">
        <v>1004.7</v>
      </c>
      <c r="V21" s="51">
        <f t="shared" si="3"/>
        <v>8.1999999999999318</v>
      </c>
      <c r="W21" s="53">
        <v>4</v>
      </c>
      <c r="X21" s="53">
        <v>10</v>
      </c>
      <c r="Y21" s="53">
        <v>2</v>
      </c>
      <c r="Z21" s="51">
        <v>7</v>
      </c>
      <c r="AA21" s="51" t="s">
        <v>88</v>
      </c>
      <c r="AB21" s="54">
        <v>5.1100000000000003</v>
      </c>
      <c r="AC21" s="54" t="s">
        <v>107</v>
      </c>
      <c r="AD21" s="54"/>
      <c r="AE21" s="54"/>
      <c r="AF21" s="54"/>
      <c r="AG21" s="54"/>
      <c r="AH21" s="54"/>
      <c r="AI21" s="116"/>
      <c r="AJ21" s="54"/>
      <c r="AK21" s="54"/>
      <c r="AL21" s="54"/>
      <c r="AM21" s="16"/>
      <c r="AN21" s="17"/>
      <c r="AO21" s="16"/>
      <c r="AP21" s="16"/>
      <c r="AQ21" s="16"/>
      <c r="AR21" s="16"/>
      <c r="AS21" s="16"/>
      <c r="AT21" s="16" t="s">
        <v>83</v>
      </c>
      <c r="AU21" s="16" t="s">
        <v>82</v>
      </c>
      <c r="AV21" s="16"/>
      <c r="AW21" s="17"/>
      <c r="AX21" s="17"/>
      <c r="AY21" s="131">
        <v>248</v>
      </c>
      <c r="AZ21" s="43">
        <v>2.1</v>
      </c>
      <c r="BA21" s="45">
        <v>248</v>
      </c>
      <c r="BB21" s="44">
        <v>7.8</v>
      </c>
      <c r="BC21" s="43">
        <v>2.2999999999999998</v>
      </c>
      <c r="BD21" s="46"/>
    </row>
    <row r="22" spans="1:56">
      <c r="A22" s="55">
        <v>14</v>
      </c>
      <c r="B22" s="51">
        <v>26.1</v>
      </c>
      <c r="C22" s="51">
        <v>31.6</v>
      </c>
      <c r="D22" s="51">
        <v>20.2</v>
      </c>
      <c r="E22" s="52">
        <f t="shared" si="2"/>
        <v>11.400000000000002</v>
      </c>
      <c r="F22" s="51">
        <v>18</v>
      </c>
      <c r="G22" s="51">
        <v>18.600000000000001</v>
      </c>
      <c r="H22" s="51">
        <v>16.399999999999999</v>
      </c>
      <c r="I22" s="51">
        <v>18.7</v>
      </c>
      <c r="J22" s="51">
        <v>14.7</v>
      </c>
      <c r="K22" s="51">
        <v>14.2</v>
      </c>
      <c r="L22" s="53">
        <v>48</v>
      </c>
      <c r="M22" s="53">
        <v>70</v>
      </c>
      <c r="N22" s="53">
        <v>32</v>
      </c>
      <c r="O22" s="51">
        <v>863.6</v>
      </c>
      <c r="P22" s="51">
        <v>865.3</v>
      </c>
      <c r="Q22" s="51">
        <v>861.5</v>
      </c>
      <c r="R22" s="52">
        <f t="shared" si="0"/>
        <v>3.7999999999999545</v>
      </c>
      <c r="S22" s="51">
        <v>1007.5</v>
      </c>
      <c r="T22" s="51">
        <v>1010.9</v>
      </c>
      <c r="U22" s="51">
        <v>1004</v>
      </c>
      <c r="V22" s="51">
        <f t="shared" si="3"/>
        <v>6.8999999999999773</v>
      </c>
      <c r="W22" s="53">
        <v>3</v>
      </c>
      <c r="X22" s="53">
        <v>10</v>
      </c>
      <c r="Y22" s="53">
        <v>2</v>
      </c>
      <c r="Z22" s="51">
        <v>11</v>
      </c>
      <c r="AA22" s="51">
        <v>0</v>
      </c>
      <c r="AB22" s="54">
        <v>7.83</v>
      </c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16"/>
      <c r="AN22" s="17"/>
      <c r="AO22" s="16"/>
      <c r="AP22" s="16"/>
      <c r="AQ22" s="16"/>
      <c r="AR22" s="16"/>
      <c r="AS22" s="16"/>
      <c r="AT22" s="16" t="s">
        <v>83</v>
      </c>
      <c r="AU22" s="16" t="s">
        <v>82</v>
      </c>
      <c r="AV22" s="16"/>
      <c r="AW22" s="16"/>
      <c r="AX22" s="16"/>
      <c r="AY22" s="131">
        <v>248</v>
      </c>
      <c r="AZ22" s="43">
        <v>1.9</v>
      </c>
      <c r="BA22" s="45">
        <v>338</v>
      </c>
      <c r="BB22" s="44">
        <v>10.4</v>
      </c>
      <c r="BC22" s="43">
        <v>1.9</v>
      </c>
      <c r="BD22" s="46"/>
    </row>
    <row r="23" spans="1:56">
      <c r="A23" s="55">
        <v>15</v>
      </c>
      <c r="B23" s="51">
        <v>25.9</v>
      </c>
      <c r="C23" s="51">
        <v>31.8</v>
      </c>
      <c r="D23" s="51">
        <v>20.399999999999999</v>
      </c>
      <c r="E23" s="52">
        <f t="shared" si="2"/>
        <v>11.400000000000002</v>
      </c>
      <c r="F23" s="51">
        <v>19.5</v>
      </c>
      <c r="G23" s="51">
        <v>19.7</v>
      </c>
      <c r="H23" s="51">
        <v>18.8</v>
      </c>
      <c r="I23" s="51">
        <v>20.3</v>
      </c>
      <c r="J23" s="51">
        <v>17.899999999999999</v>
      </c>
      <c r="K23" s="51">
        <v>16.600000000000001</v>
      </c>
      <c r="L23" s="53">
        <v>55</v>
      </c>
      <c r="M23" s="53">
        <v>77</v>
      </c>
      <c r="N23" s="53">
        <v>43</v>
      </c>
      <c r="O23" s="51">
        <v>863</v>
      </c>
      <c r="P23" s="51">
        <v>864.2</v>
      </c>
      <c r="Q23" s="51">
        <v>861.2</v>
      </c>
      <c r="R23" s="52">
        <f t="shared" si="0"/>
        <v>3</v>
      </c>
      <c r="S23" s="51">
        <v>1006.8</v>
      </c>
      <c r="T23" s="51">
        <v>1009.5</v>
      </c>
      <c r="U23" s="51">
        <v>1003.2</v>
      </c>
      <c r="V23" s="51">
        <f t="shared" si="3"/>
        <v>6.2999999999999545</v>
      </c>
      <c r="W23" s="53">
        <v>5</v>
      </c>
      <c r="X23" s="53">
        <v>10</v>
      </c>
      <c r="Y23" s="53">
        <v>2</v>
      </c>
      <c r="Z23" s="51">
        <v>7.3</v>
      </c>
      <c r="AA23" s="51" t="s">
        <v>88</v>
      </c>
      <c r="AB23" s="54">
        <v>6.62</v>
      </c>
      <c r="AC23" s="54" t="s">
        <v>107</v>
      </c>
      <c r="AD23" s="54"/>
      <c r="AE23" s="54"/>
      <c r="AF23" s="54"/>
      <c r="AG23" s="54"/>
      <c r="AH23" s="54"/>
      <c r="AI23" s="54"/>
      <c r="AJ23" s="54"/>
      <c r="AK23" s="54"/>
      <c r="AL23" s="54"/>
      <c r="AM23" s="16"/>
      <c r="AN23" s="17"/>
      <c r="AO23" s="16"/>
      <c r="AP23" s="16"/>
      <c r="AQ23" s="16"/>
      <c r="AR23" s="16"/>
      <c r="AS23" s="16"/>
      <c r="AT23" s="16" t="s">
        <v>83</v>
      </c>
      <c r="AU23" s="16" t="s">
        <v>82</v>
      </c>
      <c r="AV23" s="16"/>
      <c r="AW23" s="16"/>
      <c r="AX23" s="16"/>
      <c r="AY23" s="131" t="s">
        <v>108</v>
      </c>
      <c r="AZ23" s="43">
        <v>1</v>
      </c>
      <c r="BA23" s="45">
        <v>203</v>
      </c>
      <c r="BB23" s="44">
        <v>8.1</v>
      </c>
      <c r="BC23" s="43">
        <v>1</v>
      </c>
      <c r="BD23" s="46"/>
    </row>
    <row r="24" spans="1:56">
      <c r="A24" s="55">
        <v>16</v>
      </c>
      <c r="B24" s="51">
        <v>27.3</v>
      </c>
      <c r="C24" s="51">
        <v>34.299999999999997</v>
      </c>
      <c r="D24" s="51">
        <v>19.8</v>
      </c>
      <c r="E24" s="52">
        <f t="shared" si="2"/>
        <v>14.499999999999996</v>
      </c>
      <c r="F24" s="51">
        <v>17.8</v>
      </c>
      <c r="G24" s="51">
        <v>18.600000000000001</v>
      </c>
      <c r="H24" s="51">
        <v>15.7</v>
      </c>
      <c r="I24" s="51">
        <v>19.600000000000001</v>
      </c>
      <c r="J24" s="51">
        <v>12.4</v>
      </c>
      <c r="K24" s="51">
        <v>13.6</v>
      </c>
      <c r="L24" s="53">
        <v>47</v>
      </c>
      <c r="M24" s="53">
        <v>80</v>
      </c>
      <c r="N24" s="53">
        <v>23</v>
      </c>
      <c r="O24" s="51">
        <v>862.2</v>
      </c>
      <c r="P24" s="51">
        <v>864</v>
      </c>
      <c r="Q24" s="51">
        <v>860.3</v>
      </c>
      <c r="R24" s="52">
        <f t="shared" si="0"/>
        <v>3.7000000000000455</v>
      </c>
      <c r="S24" s="51">
        <v>1007.3</v>
      </c>
      <c r="T24" s="51">
        <v>1009.6</v>
      </c>
      <c r="U24" s="51">
        <v>1001.2</v>
      </c>
      <c r="V24" s="51">
        <f t="shared" si="3"/>
        <v>8.3999999999999773</v>
      </c>
      <c r="W24" s="53">
        <v>3</v>
      </c>
      <c r="X24" s="53">
        <v>10</v>
      </c>
      <c r="Y24" s="53">
        <v>2</v>
      </c>
      <c r="Z24" s="51">
        <v>11.2</v>
      </c>
      <c r="AA24" s="51">
        <v>0</v>
      </c>
      <c r="AB24" s="54">
        <v>6.62</v>
      </c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17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31">
        <v>68</v>
      </c>
      <c r="AZ24" s="43">
        <v>1.8</v>
      </c>
      <c r="BA24" s="45">
        <v>248</v>
      </c>
      <c r="BB24" s="44">
        <v>7.3</v>
      </c>
      <c r="BC24" s="43">
        <v>2</v>
      </c>
      <c r="BD24" s="46"/>
    </row>
    <row r="25" spans="1:56">
      <c r="A25" s="55">
        <v>17</v>
      </c>
      <c r="B25" s="51">
        <v>26.9</v>
      </c>
      <c r="C25" s="51">
        <v>33.6</v>
      </c>
      <c r="D25" s="51">
        <v>21.2</v>
      </c>
      <c r="E25" s="52">
        <f t="shared" si="2"/>
        <v>12.400000000000002</v>
      </c>
      <c r="F25" s="51">
        <v>20</v>
      </c>
      <c r="G25" s="51">
        <v>18.2</v>
      </c>
      <c r="H25" s="51">
        <v>15.2</v>
      </c>
      <c r="I25" s="51">
        <v>18.5</v>
      </c>
      <c r="J25" s="51">
        <v>12</v>
      </c>
      <c r="K25" s="51">
        <v>13.2</v>
      </c>
      <c r="L25" s="53">
        <v>45</v>
      </c>
      <c r="M25" s="53">
        <v>74</v>
      </c>
      <c r="N25" s="53">
        <v>24</v>
      </c>
      <c r="O25" s="51">
        <v>862.1</v>
      </c>
      <c r="P25" s="51">
        <v>863.8</v>
      </c>
      <c r="Q25" s="51">
        <v>859.8</v>
      </c>
      <c r="R25" s="52">
        <f t="shared" si="0"/>
        <v>4</v>
      </c>
      <c r="S25" s="51">
        <v>1006</v>
      </c>
      <c r="T25" s="51">
        <v>1009.2</v>
      </c>
      <c r="U25" s="51">
        <v>1001.2</v>
      </c>
      <c r="V25" s="51">
        <f t="shared" si="3"/>
        <v>8</v>
      </c>
      <c r="W25" s="53">
        <v>3</v>
      </c>
      <c r="X25" s="53">
        <v>10</v>
      </c>
      <c r="Y25" s="53">
        <v>2</v>
      </c>
      <c r="Z25" s="51">
        <v>11.3</v>
      </c>
      <c r="AA25" s="51">
        <v>0</v>
      </c>
      <c r="AB25" s="54">
        <v>8.14</v>
      </c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42" t="s">
        <v>108</v>
      </c>
      <c r="AZ25" s="43">
        <v>1.8</v>
      </c>
      <c r="BA25" s="45">
        <v>90</v>
      </c>
      <c r="BB25" s="44">
        <v>6.4</v>
      </c>
      <c r="BC25" s="43">
        <v>1.9</v>
      </c>
      <c r="BD25" s="46"/>
    </row>
    <row r="26" spans="1:56">
      <c r="A26" s="55">
        <v>18</v>
      </c>
      <c r="B26" s="51">
        <v>26</v>
      </c>
      <c r="C26" s="51">
        <v>32.9</v>
      </c>
      <c r="D26" s="51">
        <v>21.3</v>
      </c>
      <c r="E26" s="52">
        <f t="shared" si="2"/>
        <v>11.599999999999998</v>
      </c>
      <c r="F26" s="51">
        <v>18.3</v>
      </c>
      <c r="G26" s="51">
        <v>18</v>
      </c>
      <c r="H26" s="51">
        <v>15.4</v>
      </c>
      <c r="I26" s="51">
        <v>16.7</v>
      </c>
      <c r="J26" s="51">
        <v>14.3</v>
      </c>
      <c r="K26" s="51">
        <v>13.3</v>
      </c>
      <c r="L26" s="53">
        <v>47</v>
      </c>
      <c r="M26" s="53">
        <v>64</v>
      </c>
      <c r="N26" s="53">
        <v>33</v>
      </c>
      <c r="O26" s="51">
        <v>861.8</v>
      </c>
      <c r="P26" s="51">
        <v>863.3</v>
      </c>
      <c r="Q26" s="51">
        <v>859.2</v>
      </c>
      <c r="R26" s="52">
        <f t="shared" si="0"/>
        <v>4.0999999999999091</v>
      </c>
      <c r="S26" s="51">
        <v>1005.1</v>
      </c>
      <c r="T26" s="51">
        <v>1008.3</v>
      </c>
      <c r="U26" s="51">
        <v>1001</v>
      </c>
      <c r="V26" s="51">
        <f t="shared" si="3"/>
        <v>7.2999999999999545</v>
      </c>
      <c r="W26" s="53">
        <v>3</v>
      </c>
      <c r="X26" s="53">
        <v>10</v>
      </c>
      <c r="Y26" s="53">
        <v>2</v>
      </c>
      <c r="Z26" s="51">
        <v>7.5</v>
      </c>
      <c r="AA26" s="51">
        <v>0</v>
      </c>
      <c r="AB26" s="54">
        <v>7.01</v>
      </c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16"/>
      <c r="AN26" s="16"/>
      <c r="AO26" s="16"/>
      <c r="AP26" s="16"/>
      <c r="AQ26" s="16"/>
      <c r="AR26" s="16"/>
      <c r="AS26" s="85"/>
      <c r="AT26" s="16"/>
      <c r="AU26" s="16"/>
      <c r="AV26" s="16"/>
      <c r="AW26" s="16"/>
      <c r="AX26" s="16"/>
      <c r="AY26" s="131">
        <v>248</v>
      </c>
      <c r="AZ26" s="43">
        <v>3.8</v>
      </c>
      <c r="BA26" s="45">
        <v>248</v>
      </c>
      <c r="BB26" s="44">
        <v>11.8</v>
      </c>
      <c r="BC26" s="43">
        <v>3.9</v>
      </c>
      <c r="BD26" s="46"/>
    </row>
    <row r="27" spans="1:56">
      <c r="A27" s="55">
        <v>19</v>
      </c>
      <c r="B27" s="51">
        <v>25.7</v>
      </c>
      <c r="C27" s="51">
        <v>32.700000000000003</v>
      </c>
      <c r="D27" s="51">
        <v>18</v>
      </c>
      <c r="E27" s="52">
        <f t="shared" si="2"/>
        <v>14.700000000000003</v>
      </c>
      <c r="F27" s="51">
        <v>17</v>
      </c>
      <c r="G27" s="51">
        <v>18.100000000000001</v>
      </c>
      <c r="H27" s="51">
        <v>15.4</v>
      </c>
      <c r="I27" s="51">
        <v>16.5</v>
      </c>
      <c r="J27" s="51">
        <v>14.4</v>
      </c>
      <c r="K27" s="51">
        <v>13.3</v>
      </c>
      <c r="L27" s="53">
        <v>45</v>
      </c>
      <c r="M27" s="53">
        <v>59</v>
      </c>
      <c r="N27" s="53">
        <v>32</v>
      </c>
      <c r="O27" s="51">
        <v>860.9</v>
      </c>
      <c r="P27" s="51">
        <v>862.6</v>
      </c>
      <c r="Q27" s="51">
        <v>858.4</v>
      </c>
      <c r="R27" s="52">
        <f t="shared" si="0"/>
        <v>4.2000000000000455</v>
      </c>
      <c r="S27" s="51">
        <v>1004.5</v>
      </c>
      <c r="T27" s="51">
        <v>1008.4</v>
      </c>
      <c r="U27" s="51">
        <v>1000.3</v>
      </c>
      <c r="V27" s="51">
        <f t="shared" si="3"/>
        <v>8.1000000000000227</v>
      </c>
      <c r="W27" s="53">
        <v>5</v>
      </c>
      <c r="X27" s="53">
        <v>10</v>
      </c>
      <c r="Y27" s="53">
        <v>2</v>
      </c>
      <c r="Z27" s="51">
        <v>5.9</v>
      </c>
      <c r="AA27" s="51">
        <v>0</v>
      </c>
      <c r="AB27" s="54">
        <v>6.71</v>
      </c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16"/>
      <c r="AN27" s="16"/>
      <c r="AO27" s="16"/>
      <c r="AP27" s="16"/>
      <c r="AQ27" s="16"/>
      <c r="AR27" s="16"/>
      <c r="AS27" s="16"/>
      <c r="AT27" s="16" t="s">
        <v>83</v>
      </c>
      <c r="AU27" s="16" t="s">
        <v>82</v>
      </c>
      <c r="AV27" s="16"/>
      <c r="AW27" s="16"/>
      <c r="AX27" s="16"/>
      <c r="AY27" s="131">
        <v>248</v>
      </c>
      <c r="AZ27" s="43">
        <v>2.7</v>
      </c>
      <c r="BA27" s="45">
        <v>293</v>
      </c>
      <c r="BB27" s="44">
        <v>7.8</v>
      </c>
      <c r="BC27" s="43">
        <v>2.5</v>
      </c>
      <c r="BD27" s="46"/>
    </row>
    <row r="28" spans="1:56">
      <c r="A28" s="55">
        <v>20</v>
      </c>
      <c r="B28" s="51">
        <v>25.8</v>
      </c>
      <c r="C28" s="51">
        <v>31.4</v>
      </c>
      <c r="D28" s="51">
        <v>21.6</v>
      </c>
      <c r="E28" s="52">
        <f t="shared" si="2"/>
        <v>9.7999999999999972</v>
      </c>
      <c r="F28" s="51">
        <v>20.6</v>
      </c>
      <c r="G28" s="51">
        <v>18</v>
      </c>
      <c r="H28" s="51">
        <v>15.9</v>
      </c>
      <c r="I28" s="51">
        <v>17.600000000000001</v>
      </c>
      <c r="J28" s="51">
        <v>13.7</v>
      </c>
      <c r="K28" s="51">
        <v>14</v>
      </c>
      <c r="L28" s="53">
        <v>51</v>
      </c>
      <c r="M28" s="53">
        <v>64</v>
      </c>
      <c r="N28" s="53">
        <v>31</v>
      </c>
      <c r="O28" s="51">
        <v>861.5</v>
      </c>
      <c r="P28" s="51">
        <v>863.7</v>
      </c>
      <c r="Q28" s="51">
        <v>859.5</v>
      </c>
      <c r="R28" s="52">
        <f t="shared" si="0"/>
        <v>4.2000000000000455</v>
      </c>
      <c r="S28" s="51">
        <v>1005</v>
      </c>
      <c r="T28" s="51">
        <v>1007.6</v>
      </c>
      <c r="U28" s="51">
        <v>1002</v>
      </c>
      <c r="V28" s="51">
        <f t="shared" si="3"/>
        <v>5.6000000000000227</v>
      </c>
      <c r="W28" s="53">
        <v>7</v>
      </c>
      <c r="X28" s="53">
        <v>10</v>
      </c>
      <c r="Y28" s="53">
        <v>2</v>
      </c>
      <c r="Z28" s="51">
        <v>1.1000000000000001</v>
      </c>
      <c r="AA28" s="51">
        <v>0</v>
      </c>
      <c r="AB28" s="54">
        <v>6.05</v>
      </c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31">
        <v>248</v>
      </c>
      <c r="AZ28" s="43">
        <v>1.9</v>
      </c>
      <c r="BA28" s="45">
        <v>248</v>
      </c>
      <c r="BB28" s="44">
        <v>10.6</v>
      </c>
      <c r="BC28" s="43">
        <v>1.9</v>
      </c>
      <c r="BD28" s="46"/>
    </row>
    <row r="29" spans="1:56">
      <c r="A29" s="55">
        <v>21</v>
      </c>
      <c r="B29" s="51">
        <v>21.5</v>
      </c>
      <c r="C29" s="51">
        <v>27</v>
      </c>
      <c r="D29" s="51">
        <v>18.8</v>
      </c>
      <c r="E29" s="52">
        <f t="shared" si="2"/>
        <v>8.1999999999999993</v>
      </c>
      <c r="F29" s="51">
        <v>16.7</v>
      </c>
      <c r="G29" s="51">
        <v>18.399999999999999</v>
      </c>
      <c r="H29" s="51">
        <v>20</v>
      </c>
      <c r="I29" s="51">
        <v>20.8</v>
      </c>
      <c r="J29" s="51">
        <v>15.6</v>
      </c>
      <c r="K29" s="51">
        <v>16.8</v>
      </c>
      <c r="L29" s="53">
        <v>77</v>
      </c>
      <c r="M29" s="53">
        <v>90</v>
      </c>
      <c r="N29" s="53">
        <v>47</v>
      </c>
      <c r="O29" s="51">
        <v>865.1</v>
      </c>
      <c r="P29" s="51">
        <v>867.1</v>
      </c>
      <c r="Q29" s="51">
        <v>863.1</v>
      </c>
      <c r="R29" s="52">
        <f t="shared" si="0"/>
        <v>4</v>
      </c>
      <c r="S29" s="51">
        <v>1011</v>
      </c>
      <c r="T29" s="51">
        <v>1014.1</v>
      </c>
      <c r="U29" s="51">
        <v>1008.9</v>
      </c>
      <c r="V29" s="51">
        <f t="shared" si="3"/>
        <v>5.2000000000000455</v>
      </c>
      <c r="W29" s="53">
        <v>7</v>
      </c>
      <c r="X29" s="53">
        <v>10</v>
      </c>
      <c r="Y29" s="53">
        <v>2</v>
      </c>
      <c r="Z29" s="51">
        <v>2.4</v>
      </c>
      <c r="AA29" s="51">
        <v>4.5999999999999996</v>
      </c>
      <c r="AB29" s="54">
        <v>1.95</v>
      </c>
      <c r="AC29" s="54" t="s">
        <v>107</v>
      </c>
      <c r="AD29" s="54" t="s">
        <v>107</v>
      </c>
      <c r="AE29" s="54"/>
      <c r="AF29" s="54"/>
      <c r="AG29" s="54"/>
      <c r="AH29" s="54"/>
      <c r="AI29" s="54"/>
      <c r="AJ29" s="54" t="s">
        <v>82</v>
      </c>
      <c r="AK29" s="54"/>
      <c r="AL29" s="54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31">
        <v>203</v>
      </c>
      <c r="AZ29" s="43">
        <v>2.5</v>
      </c>
      <c r="BA29" s="45">
        <v>248</v>
      </c>
      <c r="BB29" s="44">
        <v>9.1999999999999993</v>
      </c>
      <c r="BC29" s="43">
        <v>2.1</v>
      </c>
      <c r="BD29" s="46"/>
    </row>
    <row r="30" spans="1:56">
      <c r="A30" s="55">
        <v>22</v>
      </c>
      <c r="B30" s="51">
        <v>22.6</v>
      </c>
      <c r="C30" s="51">
        <v>28</v>
      </c>
      <c r="D30" s="56">
        <v>19.399999999999999</v>
      </c>
      <c r="E30" s="52">
        <f t="shared" si="2"/>
        <v>8.6000000000000014</v>
      </c>
      <c r="F30" s="51">
        <v>17.399999999999999</v>
      </c>
      <c r="G30" s="51">
        <v>18.5</v>
      </c>
      <c r="H30" s="51">
        <v>18.7</v>
      </c>
      <c r="I30" s="51">
        <v>20.5</v>
      </c>
      <c r="J30" s="51">
        <v>16.8</v>
      </c>
      <c r="K30" s="51">
        <v>16.600000000000001</v>
      </c>
      <c r="L30" s="53">
        <v>70</v>
      </c>
      <c r="M30" s="53">
        <v>86</v>
      </c>
      <c r="N30" s="53">
        <v>41</v>
      </c>
      <c r="O30" s="51">
        <v>865.6</v>
      </c>
      <c r="P30" s="51">
        <v>867.6</v>
      </c>
      <c r="Q30" s="51">
        <v>863.7</v>
      </c>
      <c r="R30" s="52">
        <f t="shared" si="0"/>
        <v>3.8999999999999773</v>
      </c>
      <c r="S30" s="51">
        <v>1011.8</v>
      </c>
      <c r="T30" s="51">
        <v>1014.8</v>
      </c>
      <c r="U30" s="51">
        <v>1008.8</v>
      </c>
      <c r="V30" s="51">
        <f t="shared" si="3"/>
        <v>6</v>
      </c>
      <c r="W30" s="53">
        <v>6</v>
      </c>
      <c r="X30" s="53">
        <v>10</v>
      </c>
      <c r="Y30" s="53">
        <v>2</v>
      </c>
      <c r="Z30" s="51">
        <v>4</v>
      </c>
      <c r="AA30" s="51">
        <v>0.5</v>
      </c>
      <c r="AB30" s="54">
        <v>4.8499999999999996</v>
      </c>
      <c r="AC30" s="54" t="s">
        <v>107</v>
      </c>
      <c r="AD30" s="54"/>
      <c r="AE30" s="54"/>
      <c r="AF30" s="54"/>
      <c r="AG30" s="54"/>
      <c r="AH30" s="54"/>
      <c r="AI30" s="54"/>
      <c r="AJ30" s="54"/>
      <c r="AK30" s="54"/>
      <c r="AL30" s="54"/>
      <c r="AM30" s="17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31">
        <v>293</v>
      </c>
      <c r="AZ30" s="43">
        <v>2.1</v>
      </c>
      <c r="BA30" s="45">
        <v>270</v>
      </c>
      <c r="BB30" s="44">
        <v>7.3</v>
      </c>
      <c r="BC30" s="43">
        <v>2.4</v>
      </c>
      <c r="BD30" s="46"/>
    </row>
    <row r="31" spans="1:56">
      <c r="A31" s="55">
        <v>23</v>
      </c>
      <c r="B31" s="51">
        <v>22.1</v>
      </c>
      <c r="C31" s="51">
        <v>30</v>
      </c>
      <c r="D31" s="51">
        <v>19.399999999999999</v>
      </c>
      <c r="E31" s="52">
        <f t="shared" si="2"/>
        <v>10.600000000000001</v>
      </c>
      <c r="F31" s="51">
        <v>17.2</v>
      </c>
      <c r="G31" s="51">
        <v>18.100000000000001</v>
      </c>
      <c r="H31" s="51">
        <v>17.8</v>
      </c>
      <c r="I31" s="51">
        <v>18.100000000000001</v>
      </c>
      <c r="J31" s="51">
        <v>17.600000000000001</v>
      </c>
      <c r="K31" s="51">
        <v>15.7</v>
      </c>
      <c r="L31" s="53">
        <v>65</v>
      </c>
      <c r="M31" s="53">
        <v>80</v>
      </c>
      <c r="N31" s="53">
        <v>46</v>
      </c>
      <c r="O31" s="51">
        <v>864.8</v>
      </c>
      <c r="P31" s="51">
        <v>865.5</v>
      </c>
      <c r="Q31" s="51">
        <v>864</v>
      </c>
      <c r="R31" s="52">
        <f t="shared" si="0"/>
        <v>1.5</v>
      </c>
      <c r="S31" s="51">
        <v>1011.4</v>
      </c>
      <c r="T31" s="51">
        <v>1012.3</v>
      </c>
      <c r="U31" s="51">
        <v>1010.4</v>
      </c>
      <c r="V31" s="51">
        <f t="shared" si="3"/>
        <v>1.8999999999999773</v>
      </c>
      <c r="W31" s="53">
        <v>2</v>
      </c>
      <c r="X31" s="53">
        <v>10</v>
      </c>
      <c r="Y31" s="53">
        <v>2</v>
      </c>
      <c r="Z31" s="51">
        <v>9.5</v>
      </c>
      <c r="AA31" s="51">
        <v>0</v>
      </c>
      <c r="AB31" s="54">
        <v>4.43</v>
      </c>
      <c r="AC31" s="54"/>
      <c r="AD31" s="54"/>
      <c r="AE31" s="54"/>
      <c r="AF31" s="54"/>
      <c r="AG31" s="54"/>
      <c r="AH31" s="54"/>
      <c r="AI31" s="54"/>
      <c r="AJ31" s="54" t="s">
        <v>82</v>
      </c>
      <c r="AK31" s="54"/>
      <c r="AL31" s="54"/>
      <c r="AM31" s="17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31">
        <v>270</v>
      </c>
      <c r="AZ31" s="43">
        <v>1.5</v>
      </c>
      <c r="BA31" s="45">
        <v>90</v>
      </c>
      <c r="BB31" s="44">
        <v>2.8</v>
      </c>
      <c r="BC31" s="43">
        <v>1.1000000000000001</v>
      </c>
      <c r="BD31" s="46"/>
    </row>
    <row r="32" spans="1:56">
      <c r="A32" s="55">
        <v>24</v>
      </c>
      <c r="B32" s="51">
        <v>25.3</v>
      </c>
      <c r="C32" s="51">
        <v>34</v>
      </c>
      <c r="D32" s="51">
        <v>17.600000000000001</v>
      </c>
      <c r="E32" s="52">
        <f t="shared" si="2"/>
        <v>16.399999999999999</v>
      </c>
      <c r="F32" s="51">
        <v>16</v>
      </c>
      <c r="G32" s="51">
        <v>18.5</v>
      </c>
      <c r="H32" s="51">
        <v>14.3</v>
      </c>
      <c r="I32" s="51">
        <v>16.2</v>
      </c>
      <c r="J32" s="51">
        <v>11.9</v>
      </c>
      <c r="K32" s="51">
        <v>14.3</v>
      </c>
      <c r="L32" s="53">
        <v>50</v>
      </c>
      <c r="M32" s="53">
        <v>83</v>
      </c>
      <c r="N32" s="53">
        <v>29</v>
      </c>
      <c r="O32" s="51">
        <v>863.9</v>
      </c>
      <c r="P32" s="51">
        <v>865.8</v>
      </c>
      <c r="Q32" s="51">
        <v>862.1</v>
      </c>
      <c r="R32" s="52">
        <f t="shared" si="0"/>
        <v>3.6999999999999318</v>
      </c>
      <c r="S32" s="51">
        <v>1009.5</v>
      </c>
      <c r="T32" s="51">
        <v>1012</v>
      </c>
      <c r="U32" s="51">
        <v>1004.5</v>
      </c>
      <c r="V32" s="51">
        <f t="shared" si="3"/>
        <v>7.5</v>
      </c>
      <c r="W32" s="53">
        <v>5</v>
      </c>
      <c r="X32" s="53">
        <v>10</v>
      </c>
      <c r="Y32" s="53">
        <v>2</v>
      </c>
      <c r="Z32" s="51">
        <v>9.5</v>
      </c>
      <c r="AA32" s="51">
        <v>0</v>
      </c>
      <c r="AB32" s="54">
        <v>7.51</v>
      </c>
      <c r="AC32" s="54"/>
      <c r="AD32" s="54"/>
      <c r="AE32" s="54"/>
      <c r="AF32" s="54"/>
      <c r="AG32" s="54"/>
      <c r="AH32" s="54"/>
      <c r="AI32" s="54"/>
      <c r="AJ32" s="54" t="s">
        <v>82</v>
      </c>
      <c r="AK32" s="54"/>
      <c r="AL32" s="54"/>
      <c r="AM32" s="16"/>
      <c r="AN32" s="17"/>
      <c r="AO32" s="16"/>
      <c r="AP32" s="16"/>
      <c r="AQ32" s="16"/>
      <c r="AR32" s="16"/>
      <c r="AS32" s="16"/>
      <c r="AT32" s="16" t="s">
        <v>83</v>
      </c>
      <c r="AU32" s="16"/>
      <c r="AV32" s="16"/>
      <c r="AW32" s="16"/>
      <c r="AX32" s="16"/>
      <c r="AY32" s="42" t="s">
        <v>108</v>
      </c>
      <c r="AZ32" s="43">
        <v>2.9</v>
      </c>
      <c r="BA32" s="45">
        <v>293</v>
      </c>
      <c r="BB32" s="44">
        <v>8.4</v>
      </c>
      <c r="BC32" s="43">
        <v>2.9</v>
      </c>
      <c r="BD32" s="46"/>
    </row>
    <row r="33" spans="1:56">
      <c r="A33" s="50">
        <v>25</v>
      </c>
      <c r="B33" s="51">
        <v>25.4</v>
      </c>
      <c r="C33" s="51">
        <v>33.4</v>
      </c>
      <c r="D33" s="51">
        <v>16.399999999999999</v>
      </c>
      <c r="E33" s="52">
        <f t="shared" si="2"/>
        <v>17</v>
      </c>
      <c r="F33" s="51">
        <v>15.6</v>
      </c>
      <c r="G33" s="51">
        <v>17.600000000000001</v>
      </c>
      <c r="H33" s="51">
        <v>15.1</v>
      </c>
      <c r="I33" s="51">
        <v>16.8</v>
      </c>
      <c r="J33" s="51">
        <v>13.1</v>
      </c>
      <c r="K33" s="51">
        <v>13.1</v>
      </c>
      <c r="L33" s="53">
        <v>48</v>
      </c>
      <c r="M33" s="53">
        <v>85</v>
      </c>
      <c r="N33" s="53">
        <v>28</v>
      </c>
      <c r="O33" s="51">
        <v>864.4</v>
      </c>
      <c r="P33" s="51">
        <v>866.4</v>
      </c>
      <c r="Q33" s="51">
        <v>861.7</v>
      </c>
      <c r="R33" s="52">
        <f t="shared" si="0"/>
        <v>4.6999999999999318</v>
      </c>
      <c r="S33" s="51">
        <v>1008.7</v>
      </c>
      <c r="T33" s="51">
        <v>1013</v>
      </c>
      <c r="U33" s="51">
        <v>1004.4</v>
      </c>
      <c r="V33" s="51">
        <f t="shared" si="3"/>
        <v>8.6000000000000227</v>
      </c>
      <c r="W33" s="53">
        <v>2</v>
      </c>
      <c r="X33" s="53">
        <v>10</v>
      </c>
      <c r="Y33" s="53">
        <v>2</v>
      </c>
      <c r="Z33" s="51">
        <v>10.7</v>
      </c>
      <c r="AA33" s="51">
        <v>0</v>
      </c>
      <c r="AB33" s="54">
        <v>5.53</v>
      </c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17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2" t="s">
        <v>108</v>
      </c>
      <c r="AZ33" s="12">
        <v>2.7</v>
      </c>
      <c r="BA33" s="47">
        <v>338</v>
      </c>
      <c r="BB33" s="117">
        <v>10.1</v>
      </c>
      <c r="BC33" s="48">
        <v>2.6</v>
      </c>
      <c r="BD33" s="48"/>
    </row>
    <row r="34" spans="1:56">
      <c r="A34" s="50">
        <v>26</v>
      </c>
      <c r="B34" s="51">
        <v>24.2</v>
      </c>
      <c r="C34" s="51">
        <v>32.4</v>
      </c>
      <c r="D34" s="51">
        <v>16.8</v>
      </c>
      <c r="E34" s="52">
        <f t="shared" si="2"/>
        <v>15.599999999999998</v>
      </c>
      <c r="F34" s="51">
        <v>16</v>
      </c>
      <c r="G34" s="51">
        <v>18.2</v>
      </c>
      <c r="H34" s="51">
        <v>16.5</v>
      </c>
      <c r="I34" s="51">
        <v>19.600000000000001</v>
      </c>
      <c r="J34" s="51">
        <v>13.6</v>
      </c>
      <c r="K34" s="51">
        <v>14.4</v>
      </c>
      <c r="L34" s="53">
        <v>55</v>
      </c>
      <c r="M34" s="53">
        <v>82</v>
      </c>
      <c r="N34" s="53">
        <v>30</v>
      </c>
      <c r="O34" s="51">
        <v>864.7</v>
      </c>
      <c r="P34" s="51">
        <v>866.4</v>
      </c>
      <c r="Q34" s="51">
        <v>862.7</v>
      </c>
      <c r="R34" s="52">
        <f t="shared" si="0"/>
        <v>3.6999999999999318</v>
      </c>
      <c r="S34" s="51">
        <v>1009.6</v>
      </c>
      <c r="T34" s="51">
        <v>1013.4</v>
      </c>
      <c r="U34" s="51">
        <v>1005.8</v>
      </c>
      <c r="V34" s="51">
        <f t="shared" si="3"/>
        <v>7.6000000000000227</v>
      </c>
      <c r="W34" s="53">
        <v>4</v>
      </c>
      <c r="X34" s="53">
        <v>10</v>
      </c>
      <c r="Y34" s="53">
        <v>2</v>
      </c>
      <c r="Z34" s="51">
        <v>7</v>
      </c>
      <c r="AA34" s="51">
        <v>1.5</v>
      </c>
      <c r="AB34" s="54">
        <v>7.45</v>
      </c>
      <c r="AC34" s="54" t="s">
        <v>107</v>
      </c>
      <c r="AD34" s="54" t="s">
        <v>107</v>
      </c>
      <c r="AE34" s="54"/>
      <c r="AF34" s="54"/>
      <c r="AG34" s="54"/>
      <c r="AH34" s="54"/>
      <c r="AI34" s="54"/>
      <c r="AJ34" s="54"/>
      <c r="AK34" s="54"/>
      <c r="AL34" s="54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2">
        <v>90</v>
      </c>
      <c r="AZ34" s="12">
        <v>2.2000000000000002</v>
      </c>
      <c r="BA34" s="47">
        <v>338</v>
      </c>
      <c r="BB34" s="117">
        <v>9.8000000000000007</v>
      </c>
      <c r="BC34" s="48">
        <v>2.1</v>
      </c>
      <c r="BD34" s="48"/>
    </row>
    <row r="35" spans="1:56">
      <c r="A35" s="50">
        <v>27</v>
      </c>
      <c r="B35" s="51">
        <v>25.9</v>
      </c>
      <c r="C35" s="51">
        <v>33.4</v>
      </c>
      <c r="D35" s="51">
        <v>17.600000000000001</v>
      </c>
      <c r="E35" s="52">
        <f t="shared" si="2"/>
        <v>15.799999999999997</v>
      </c>
      <c r="F35" s="51">
        <v>16.5</v>
      </c>
      <c r="G35" s="51">
        <v>17.399999999999999</v>
      </c>
      <c r="H35" s="51">
        <v>17.399999999999999</v>
      </c>
      <c r="I35" s="51">
        <v>17.100000000000001</v>
      </c>
      <c r="J35" s="51">
        <v>11.2</v>
      </c>
      <c r="K35" s="51">
        <v>12.2</v>
      </c>
      <c r="L35" s="53">
        <v>45</v>
      </c>
      <c r="M35" s="53">
        <v>84</v>
      </c>
      <c r="N35" s="53">
        <v>22</v>
      </c>
      <c r="O35" s="51">
        <v>864.7</v>
      </c>
      <c r="P35" s="51">
        <v>867</v>
      </c>
      <c r="Q35" s="51">
        <v>862.5</v>
      </c>
      <c r="R35" s="52">
        <f t="shared" si="0"/>
        <v>4.5</v>
      </c>
      <c r="S35" s="51">
        <v>1008.6</v>
      </c>
      <c r="T35" s="51">
        <v>1011.6</v>
      </c>
      <c r="U35" s="51">
        <v>1004.8</v>
      </c>
      <c r="V35" s="51">
        <f t="shared" si="3"/>
        <v>6.8000000000000682</v>
      </c>
      <c r="W35" s="53">
        <v>5</v>
      </c>
      <c r="X35" s="53">
        <v>10</v>
      </c>
      <c r="Y35" s="53">
        <v>2</v>
      </c>
      <c r="Z35" s="51">
        <v>10.5</v>
      </c>
      <c r="AA35" s="51">
        <v>0.3</v>
      </c>
      <c r="AB35" s="54">
        <v>6.61</v>
      </c>
      <c r="AC35" s="54" t="s">
        <v>107</v>
      </c>
      <c r="AD35" s="54"/>
      <c r="AE35" s="54"/>
      <c r="AF35" s="54"/>
      <c r="AG35" s="54"/>
      <c r="AH35" s="54"/>
      <c r="AI35" s="54"/>
      <c r="AJ35" s="54" t="s">
        <v>82</v>
      </c>
      <c r="AK35" s="54"/>
      <c r="AL35" s="54"/>
      <c r="AM35" s="79"/>
      <c r="AN35" s="13"/>
      <c r="AO35" s="13"/>
      <c r="AP35" s="13"/>
      <c r="AQ35" s="13"/>
      <c r="AR35" s="13"/>
      <c r="AS35" s="13"/>
      <c r="AT35" s="13" t="s">
        <v>83</v>
      </c>
      <c r="AU35" s="13" t="s">
        <v>82</v>
      </c>
      <c r="AV35" s="13"/>
      <c r="AW35" s="13"/>
      <c r="AX35" s="13"/>
      <c r="AY35" s="12" t="s">
        <v>108</v>
      </c>
      <c r="AZ35" s="12">
        <v>3.1</v>
      </c>
      <c r="BA35" s="47">
        <v>23</v>
      </c>
      <c r="BB35" s="117">
        <v>10.1</v>
      </c>
      <c r="BC35" s="48">
        <v>3.1</v>
      </c>
      <c r="BD35" s="48"/>
    </row>
    <row r="36" spans="1:56">
      <c r="A36" s="50">
        <v>28</v>
      </c>
      <c r="B36" s="57">
        <v>21.7</v>
      </c>
      <c r="C36" s="51">
        <v>26.9</v>
      </c>
      <c r="D36" s="51">
        <v>18.600000000000001</v>
      </c>
      <c r="E36" s="52">
        <f t="shared" si="2"/>
        <v>8.2999999999999972</v>
      </c>
      <c r="F36" s="51">
        <v>17</v>
      </c>
      <c r="G36" s="51">
        <v>17.2</v>
      </c>
      <c r="H36" s="51">
        <v>16.600000000000001</v>
      </c>
      <c r="I36" s="51">
        <v>19.100000000000001</v>
      </c>
      <c r="J36" s="51">
        <v>14.4</v>
      </c>
      <c r="K36" s="51">
        <v>14.6</v>
      </c>
      <c r="L36" s="53">
        <v>66</v>
      </c>
      <c r="M36" s="53">
        <v>85</v>
      </c>
      <c r="N36" s="53">
        <v>41</v>
      </c>
      <c r="O36" s="51">
        <v>866</v>
      </c>
      <c r="P36" s="51">
        <v>867.1</v>
      </c>
      <c r="Q36" s="51">
        <v>864.8</v>
      </c>
      <c r="R36" s="52">
        <f t="shared" si="0"/>
        <v>2.3000000000000682</v>
      </c>
      <c r="S36" s="51">
        <v>1012</v>
      </c>
      <c r="T36" s="51">
        <v>1014.1</v>
      </c>
      <c r="U36" s="51">
        <v>1010</v>
      </c>
      <c r="V36" s="51">
        <f t="shared" si="3"/>
        <v>4.1000000000000227</v>
      </c>
      <c r="W36" s="53">
        <v>7</v>
      </c>
      <c r="X36" s="53">
        <v>10</v>
      </c>
      <c r="Y36" s="53">
        <v>2</v>
      </c>
      <c r="Z36" s="51">
        <v>1.6</v>
      </c>
      <c r="AA36" s="51">
        <v>1.7</v>
      </c>
      <c r="AB36" s="54">
        <v>4.42</v>
      </c>
      <c r="AC36" s="54" t="s">
        <v>107</v>
      </c>
      <c r="AD36" s="54" t="s">
        <v>107</v>
      </c>
      <c r="AE36" s="54"/>
      <c r="AF36" s="54"/>
      <c r="AG36" s="54"/>
      <c r="AH36" s="54"/>
      <c r="AI36" s="54"/>
      <c r="AJ36" s="54" t="s">
        <v>82</v>
      </c>
      <c r="AK36" s="54"/>
      <c r="AL36" s="54"/>
      <c r="AM36" s="13"/>
      <c r="AN36" s="13"/>
      <c r="AO36" s="13"/>
      <c r="AP36" s="13"/>
      <c r="AQ36" s="13"/>
      <c r="AR36" s="13"/>
      <c r="AS36" s="13" t="s">
        <v>92</v>
      </c>
      <c r="AT36" s="13" t="s">
        <v>83</v>
      </c>
      <c r="AU36" s="13" t="s">
        <v>82</v>
      </c>
      <c r="AV36" s="13"/>
      <c r="AW36" s="13"/>
      <c r="AX36" s="13"/>
      <c r="AY36" s="12">
        <v>293</v>
      </c>
      <c r="AZ36" s="12">
        <v>1.8</v>
      </c>
      <c r="BA36" s="47">
        <v>360</v>
      </c>
      <c r="BB36" s="117">
        <v>10.6</v>
      </c>
      <c r="BC36" s="48">
        <v>2</v>
      </c>
      <c r="BD36" s="48"/>
    </row>
    <row r="37" spans="1:56">
      <c r="A37" s="50">
        <v>29</v>
      </c>
      <c r="B37" s="51">
        <v>22.4</v>
      </c>
      <c r="C37" s="51">
        <v>29.2</v>
      </c>
      <c r="D37" s="51">
        <v>16</v>
      </c>
      <c r="E37" s="52">
        <f t="shared" si="2"/>
        <v>13.2</v>
      </c>
      <c r="F37" s="51">
        <v>15</v>
      </c>
      <c r="G37" s="51">
        <v>16.399999999999999</v>
      </c>
      <c r="H37" s="51">
        <v>14.5</v>
      </c>
      <c r="I37" s="51">
        <v>17.3</v>
      </c>
      <c r="J37" s="51">
        <v>11.7</v>
      </c>
      <c r="K37" s="51">
        <v>12.4</v>
      </c>
      <c r="L37" s="53">
        <v>55</v>
      </c>
      <c r="M37" s="53">
        <v>92</v>
      </c>
      <c r="N37" s="53">
        <v>29</v>
      </c>
      <c r="O37" s="51">
        <v>864.7</v>
      </c>
      <c r="P37" s="51">
        <v>866.3</v>
      </c>
      <c r="Q37" s="51">
        <v>862.7</v>
      </c>
      <c r="R37" s="52">
        <f t="shared" si="0"/>
        <v>3.5999999999999091</v>
      </c>
      <c r="S37" s="51">
        <v>1011.1</v>
      </c>
      <c r="T37" s="51">
        <v>1014.8</v>
      </c>
      <c r="U37" s="51">
        <v>1007.1</v>
      </c>
      <c r="V37" s="51">
        <f t="shared" si="3"/>
        <v>7.6999999999999318</v>
      </c>
      <c r="W37" s="53">
        <v>4</v>
      </c>
      <c r="X37" s="53">
        <v>10</v>
      </c>
      <c r="Y37" s="53">
        <v>2</v>
      </c>
      <c r="Z37" s="51">
        <v>9.1999999999999993</v>
      </c>
      <c r="AA37" s="51">
        <v>0</v>
      </c>
      <c r="AB37" s="54">
        <v>5.01</v>
      </c>
      <c r="AC37" s="54"/>
      <c r="AD37" s="54"/>
      <c r="AE37" s="54"/>
      <c r="AF37" s="54"/>
      <c r="AG37" s="54"/>
      <c r="AH37" s="54"/>
      <c r="AI37" s="54"/>
      <c r="AJ37" s="54" t="s">
        <v>82</v>
      </c>
      <c r="AK37" s="54"/>
      <c r="AL37" s="54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2" t="s">
        <v>108</v>
      </c>
      <c r="AZ37" s="12">
        <v>2.8</v>
      </c>
      <c r="BA37" s="47">
        <v>248</v>
      </c>
      <c r="BB37" s="117">
        <v>8.4</v>
      </c>
      <c r="BC37" s="48">
        <v>2.9</v>
      </c>
      <c r="BD37" s="48"/>
    </row>
    <row r="38" spans="1:56">
      <c r="A38" s="50">
        <v>30</v>
      </c>
      <c r="B38" s="51">
        <v>20.8</v>
      </c>
      <c r="C38" s="51">
        <v>28.4</v>
      </c>
      <c r="D38" s="51">
        <v>12.8</v>
      </c>
      <c r="E38" s="52">
        <f t="shared" si="2"/>
        <v>15.599999999999998</v>
      </c>
      <c r="F38" s="51">
        <v>11</v>
      </c>
      <c r="G38" s="51">
        <v>14.3</v>
      </c>
      <c r="H38" s="51">
        <v>13.3</v>
      </c>
      <c r="I38" s="51">
        <v>14.8</v>
      </c>
      <c r="J38" s="51">
        <v>12.7</v>
      </c>
      <c r="K38" s="51">
        <v>11.2</v>
      </c>
      <c r="L38" s="53">
        <v>63</v>
      </c>
      <c r="M38" s="53">
        <v>86</v>
      </c>
      <c r="N38" s="53">
        <v>36</v>
      </c>
      <c r="O38" s="51">
        <v>865.7</v>
      </c>
      <c r="P38" s="51">
        <v>866.3</v>
      </c>
      <c r="Q38" s="51">
        <v>865.2</v>
      </c>
      <c r="R38" s="52">
        <f t="shared" si="0"/>
        <v>1.0999999999999091</v>
      </c>
      <c r="S38" s="51">
        <v>1014.2</v>
      </c>
      <c r="T38" s="51">
        <v>1015</v>
      </c>
      <c r="U38" s="51">
        <v>1012.9</v>
      </c>
      <c r="V38" s="51">
        <f t="shared" si="3"/>
        <v>2.1000000000000227</v>
      </c>
      <c r="W38" s="53">
        <v>3</v>
      </c>
      <c r="X38" s="53">
        <v>10</v>
      </c>
      <c r="Y38" s="53">
        <v>2</v>
      </c>
      <c r="Z38" s="51">
        <v>6.7</v>
      </c>
      <c r="AA38" s="51">
        <v>0</v>
      </c>
      <c r="AB38" s="54">
        <v>5.42</v>
      </c>
      <c r="AC38" s="54"/>
      <c r="AD38" s="54"/>
      <c r="AE38" s="54"/>
      <c r="AF38" s="54"/>
      <c r="AG38" s="54"/>
      <c r="AH38" s="54"/>
      <c r="AI38" s="54"/>
      <c r="AJ38" s="54" t="s">
        <v>82</v>
      </c>
      <c r="AK38" s="54"/>
      <c r="AL38" s="54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2" t="s">
        <v>91</v>
      </c>
      <c r="AZ38" s="12">
        <v>0</v>
      </c>
      <c r="BA38" s="47">
        <v>23</v>
      </c>
      <c r="BB38" s="117">
        <v>3.4</v>
      </c>
      <c r="BC38" s="48">
        <v>1.7</v>
      </c>
      <c r="BD38" s="48"/>
    </row>
    <row r="39" spans="1:56">
      <c r="A39" s="50">
        <v>31</v>
      </c>
      <c r="B39" s="51">
        <v>22.9</v>
      </c>
      <c r="C39" s="51">
        <v>28.4</v>
      </c>
      <c r="D39" s="51">
        <v>15.4</v>
      </c>
      <c r="E39" s="52">
        <f t="shared" si="2"/>
        <v>12.999999999999998</v>
      </c>
      <c r="F39" s="51">
        <v>14.6</v>
      </c>
      <c r="G39" s="51">
        <v>17</v>
      </c>
      <c r="H39" s="51">
        <v>15.4</v>
      </c>
      <c r="I39" s="51">
        <v>17.600000000000001</v>
      </c>
      <c r="J39" s="51">
        <v>12.8</v>
      </c>
      <c r="K39" s="51">
        <v>13.5</v>
      </c>
      <c r="L39" s="53">
        <v>55</v>
      </c>
      <c r="M39" s="53">
        <v>85</v>
      </c>
      <c r="N39" s="53">
        <v>33</v>
      </c>
      <c r="O39" s="51">
        <v>865.2</v>
      </c>
      <c r="P39" s="51">
        <v>867.3</v>
      </c>
      <c r="Q39" s="51">
        <v>863.2</v>
      </c>
      <c r="R39" s="52">
        <f t="shared" si="0"/>
        <v>4.0999999999999091</v>
      </c>
      <c r="S39" s="51">
        <v>1010.8</v>
      </c>
      <c r="T39" s="51">
        <v>1013.8</v>
      </c>
      <c r="U39" s="51">
        <v>1008</v>
      </c>
      <c r="V39" s="51">
        <f t="shared" si="3"/>
        <v>5.7999999999999545</v>
      </c>
      <c r="W39" s="53">
        <v>6</v>
      </c>
      <c r="X39" s="53">
        <v>10</v>
      </c>
      <c r="Y39" s="53">
        <v>2</v>
      </c>
      <c r="Z39" s="59">
        <v>7.4</v>
      </c>
      <c r="AA39" s="51">
        <v>0</v>
      </c>
      <c r="AB39" s="54">
        <v>6.57</v>
      </c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2" t="s">
        <v>108</v>
      </c>
      <c r="AZ39" s="12">
        <v>3.3</v>
      </c>
      <c r="BA39" s="47">
        <v>158</v>
      </c>
      <c r="BB39" s="117">
        <v>7.8</v>
      </c>
      <c r="BC39" s="48">
        <v>4</v>
      </c>
      <c r="BD39" s="48"/>
    </row>
    <row r="40" spans="1:56">
      <c r="A40" s="3"/>
      <c r="B40" s="6">
        <f>STDEV(B9:B39)</f>
        <v>1.8549729731677422</v>
      </c>
      <c r="C40" s="6"/>
      <c r="D40" s="6"/>
      <c r="E40" s="6"/>
      <c r="F40" s="6"/>
      <c r="G40" s="6"/>
      <c r="H40" s="6"/>
      <c r="I40" s="6"/>
      <c r="J40" s="6"/>
      <c r="K40" s="6"/>
      <c r="L40" s="7"/>
      <c r="M40" s="7"/>
      <c r="N40" s="7"/>
      <c r="O40" s="6"/>
      <c r="P40" s="6"/>
      <c r="Q40" s="6"/>
      <c r="R40" s="21"/>
      <c r="S40" s="6"/>
      <c r="T40" s="6"/>
      <c r="U40" s="6"/>
      <c r="V40" s="6"/>
      <c r="W40" s="7"/>
      <c r="X40" s="7"/>
      <c r="Y40" s="7"/>
      <c r="Z40" s="8"/>
      <c r="AA40" s="8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</row>
    <row r="41" spans="1:56">
      <c r="A41" s="2"/>
      <c r="B41" s="6"/>
      <c r="C41" s="6"/>
      <c r="D41" s="6"/>
      <c r="E41" s="6"/>
      <c r="F41" s="6"/>
      <c r="G41" s="6"/>
      <c r="H41" s="6"/>
      <c r="I41" s="6"/>
      <c r="J41" s="6"/>
      <c r="K41" s="6"/>
      <c r="L41" s="7"/>
      <c r="M41" s="7"/>
      <c r="N41" s="7"/>
      <c r="O41" s="6"/>
      <c r="P41" s="6"/>
      <c r="Q41" s="6"/>
      <c r="R41" s="4"/>
      <c r="S41" s="6"/>
      <c r="T41" s="6"/>
      <c r="U41" s="6"/>
      <c r="V41" s="6"/>
      <c r="W41" s="7"/>
      <c r="X41" s="7"/>
      <c r="Y41" s="7"/>
      <c r="Z41" s="15"/>
      <c r="AA41" s="8"/>
      <c r="AB41" s="14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6"/>
    </row>
    <row r="42" spans="1:56" s="64" customFormat="1">
      <c r="A42" s="60" t="s">
        <v>35</v>
      </c>
      <c r="B42" s="61">
        <f t="shared" ref="B42:Q42" si="4">SUM(B9:B39)</f>
        <v>760.5</v>
      </c>
      <c r="C42" s="61">
        <f t="shared" si="4"/>
        <v>967</v>
      </c>
      <c r="D42" s="61">
        <f t="shared" si="4"/>
        <v>585.29999999999995</v>
      </c>
      <c r="E42" s="61">
        <f>SUM(E10:E39)</f>
        <v>373.6</v>
      </c>
      <c r="F42" s="61">
        <f t="shared" si="4"/>
        <v>540.80000000000007</v>
      </c>
      <c r="G42" s="61">
        <f t="shared" si="4"/>
        <v>570.29999999999995</v>
      </c>
      <c r="H42" s="61">
        <f t="shared" si="4"/>
        <v>526.4</v>
      </c>
      <c r="I42" s="61">
        <f t="shared" si="4"/>
        <v>590.1</v>
      </c>
      <c r="J42" s="61">
        <f t="shared" si="4"/>
        <v>463.4</v>
      </c>
      <c r="K42" s="61">
        <f t="shared" si="4"/>
        <v>462.8</v>
      </c>
      <c r="L42" s="61">
        <f t="shared" si="4"/>
        <v>1759</v>
      </c>
      <c r="M42" s="61">
        <f t="shared" si="4"/>
        <v>2523</v>
      </c>
      <c r="N42" s="61">
        <f t="shared" si="4"/>
        <v>1107</v>
      </c>
      <c r="O42" s="61">
        <f t="shared" si="4"/>
        <v>26789.100000000006</v>
      </c>
      <c r="P42" s="61">
        <f t="shared" si="4"/>
        <v>26836.699999999993</v>
      </c>
      <c r="Q42" s="61">
        <f t="shared" si="4"/>
        <v>26731.500000000004</v>
      </c>
      <c r="R42" s="61">
        <f>P42-Q42</f>
        <v>105.19999999998981</v>
      </c>
      <c r="S42" s="61">
        <f t="shared" ref="S42:AM42" si="5">SUM(S9:S39)</f>
        <v>31289.499999999993</v>
      </c>
      <c r="T42" s="61">
        <f t="shared" si="5"/>
        <v>31371.199999999993</v>
      </c>
      <c r="U42" s="61">
        <f t="shared" si="5"/>
        <v>31178.400000000001</v>
      </c>
      <c r="V42" s="61">
        <f>SUM(V10:V39)</f>
        <v>188.00000000000011</v>
      </c>
      <c r="W42" s="61">
        <f t="shared" si="5"/>
        <v>143</v>
      </c>
      <c r="X42" s="61">
        <f t="shared" si="5"/>
        <v>310</v>
      </c>
      <c r="Y42" s="61">
        <f t="shared" si="5"/>
        <v>62</v>
      </c>
      <c r="Z42" s="62">
        <f t="shared" si="5"/>
        <v>233.01999999999998</v>
      </c>
      <c r="AA42" s="61">
        <f t="shared" si="5"/>
        <v>58.199999999999996</v>
      </c>
      <c r="AB42" s="63">
        <f t="shared" si="5"/>
        <v>172.53999999999996</v>
      </c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>
        <f t="shared" si="5"/>
        <v>0</v>
      </c>
    </row>
    <row r="43" spans="1:56" s="64" customFormat="1">
      <c r="A43" s="60" t="s">
        <v>36</v>
      </c>
      <c r="B43" s="61">
        <f t="shared" ref="B43:Q43" si="6">AVERAGEA(B9:B39)</f>
        <v>24.532258064516128</v>
      </c>
      <c r="C43" s="61">
        <f t="shared" si="6"/>
        <v>31.193548387096776</v>
      </c>
      <c r="D43" s="61">
        <f t="shared" si="6"/>
        <v>18.880645161290321</v>
      </c>
      <c r="E43" s="61">
        <f>AVERAGEA(E10:E39)</f>
        <v>12.453333333333335</v>
      </c>
      <c r="F43" s="61">
        <f t="shared" si="6"/>
        <v>17.445161290322584</v>
      </c>
      <c r="G43" s="61">
        <f t="shared" si="6"/>
        <v>18.396774193548385</v>
      </c>
      <c r="H43" s="61">
        <f t="shared" si="6"/>
        <v>16.980645161290322</v>
      </c>
      <c r="I43" s="61">
        <f t="shared" si="6"/>
        <v>19.035483870967742</v>
      </c>
      <c r="J43" s="61">
        <f t="shared" si="6"/>
        <v>14.948387096774193</v>
      </c>
      <c r="K43" s="61">
        <f t="shared" si="6"/>
        <v>14.929032258064517</v>
      </c>
      <c r="L43" s="61">
        <f t="shared" si="6"/>
        <v>56.741935483870968</v>
      </c>
      <c r="M43" s="61">
        <f t="shared" si="6"/>
        <v>81.387096774193552</v>
      </c>
      <c r="N43" s="61">
        <f t="shared" si="6"/>
        <v>35.70967741935484</v>
      </c>
      <c r="O43" s="61">
        <f t="shared" si="6"/>
        <v>864.16451612903245</v>
      </c>
      <c r="P43" s="61">
        <f t="shared" si="6"/>
        <v>865.69999999999982</v>
      </c>
      <c r="Q43" s="61">
        <f t="shared" si="6"/>
        <v>862.30645161290329</v>
      </c>
      <c r="R43" s="61">
        <f>P43-Q43</f>
        <v>3.39354838709653</v>
      </c>
      <c r="S43" s="61">
        <f t="shared" ref="S43:AM43" si="7">AVERAGEA(S9:S39)</f>
        <v>1009.3387096774192</v>
      </c>
      <c r="T43" s="61">
        <f t="shared" si="7"/>
        <v>1011.9741935483869</v>
      </c>
      <c r="U43" s="61">
        <f t="shared" si="7"/>
        <v>1005.7548387096774</v>
      </c>
      <c r="V43" s="61">
        <f>AVERAGEA(V10:V39)</f>
        <v>6.2666666666666702</v>
      </c>
      <c r="W43" s="61">
        <f t="shared" si="7"/>
        <v>4.612903225806452</v>
      </c>
      <c r="X43" s="61">
        <f t="shared" si="7"/>
        <v>10</v>
      </c>
      <c r="Y43" s="61">
        <f t="shared" si="7"/>
        <v>2</v>
      </c>
      <c r="Z43" s="62">
        <f t="shared" si="7"/>
        <v>7.5167741935483869</v>
      </c>
      <c r="AA43" s="61">
        <f t="shared" si="7"/>
        <v>1.8774193548387095</v>
      </c>
      <c r="AB43" s="61">
        <f t="shared" si="7"/>
        <v>5.565806451612902</v>
      </c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 t="e">
        <f t="shared" si="7"/>
        <v>#DIV/0!</v>
      </c>
    </row>
    <row r="44" spans="1:56" s="64" customFormat="1">
      <c r="A44" s="60" t="s">
        <v>19</v>
      </c>
      <c r="B44" s="61">
        <f t="shared" ref="B44:Q44" si="8">MAXA(B9:B39)</f>
        <v>27.3</v>
      </c>
      <c r="C44" s="61">
        <f t="shared" si="8"/>
        <v>34.299999999999997</v>
      </c>
      <c r="D44" s="61">
        <f t="shared" si="8"/>
        <v>21.6</v>
      </c>
      <c r="E44" s="61">
        <f>MAXA(E10:E39)</f>
        <v>17</v>
      </c>
      <c r="F44" s="61">
        <f t="shared" si="8"/>
        <v>20.6</v>
      </c>
      <c r="G44" s="61">
        <f t="shared" si="8"/>
        <v>20.5</v>
      </c>
      <c r="H44" s="61">
        <f t="shared" si="8"/>
        <v>20.399999999999999</v>
      </c>
      <c r="I44" s="61">
        <f t="shared" si="8"/>
        <v>22.7</v>
      </c>
      <c r="J44" s="61">
        <f t="shared" si="8"/>
        <v>19.7</v>
      </c>
      <c r="K44" s="61">
        <f t="shared" si="8"/>
        <v>17.899999999999999</v>
      </c>
      <c r="L44" s="61">
        <f t="shared" si="8"/>
        <v>89</v>
      </c>
      <c r="M44" s="61">
        <f t="shared" si="8"/>
        <v>95</v>
      </c>
      <c r="N44" s="61">
        <f t="shared" si="8"/>
        <v>75</v>
      </c>
      <c r="O44" s="61">
        <f t="shared" si="8"/>
        <v>866.2</v>
      </c>
      <c r="P44" s="61">
        <f t="shared" si="8"/>
        <v>867.6</v>
      </c>
      <c r="Q44" s="61">
        <f t="shared" si="8"/>
        <v>865.2</v>
      </c>
      <c r="R44" s="61">
        <f>MAXA(R9:R39)</f>
        <v>4.6999999999999318</v>
      </c>
      <c r="S44" s="61">
        <f t="shared" ref="S44:AM44" si="9">MAXA(S9:S39)</f>
        <v>1014.2</v>
      </c>
      <c r="T44" s="61">
        <f t="shared" si="9"/>
        <v>1015</v>
      </c>
      <c r="U44" s="61">
        <f t="shared" si="9"/>
        <v>1012.9</v>
      </c>
      <c r="V44" s="61">
        <f>MAXA(V10:V39)</f>
        <v>8.6000000000000227</v>
      </c>
      <c r="W44" s="61">
        <f t="shared" si="9"/>
        <v>8</v>
      </c>
      <c r="X44" s="61">
        <f t="shared" si="9"/>
        <v>10</v>
      </c>
      <c r="Y44" s="61">
        <f t="shared" si="9"/>
        <v>2</v>
      </c>
      <c r="Z44" s="62">
        <f t="shared" si="9"/>
        <v>12</v>
      </c>
      <c r="AA44" s="61">
        <f t="shared" si="9"/>
        <v>16.100000000000001</v>
      </c>
      <c r="AB44" s="61">
        <f t="shared" si="9"/>
        <v>8.14</v>
      </c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>
        <f t="shared" si="9"/>
        <v>0</v>
      </c>
    </row>
    <row r="45" spans="1:56" s="64" customFormat="1">
      <c r="A45" s="60" t="s">
        <v>20</v>
      </c>
      <c r="B45" s="61">
        <f t="shared" ref="B45:AM45" si="10">MINA(B9:B39)</f>
        <v>20.8</v>
      </c>
      <c r="C45" s="61">
        <f t="shared" si="10"/>
        <v>25</v>
      </c>
      <c r="D45" s="61">
        <f t="shared" si="10"/>
        <v>12.8</v>
      </c>
      <c r="E45" s="61">
        <f>MINA(E10:E39)</f>
        <v>6.1999999999999993</v>
      </c>
      <c r="F45" s="61">
        <f t="shared" si="10"/>
        <v>11</v>
      </c>
      <c r="G45" s="61">
        <f t="shared" si="10"/>
        <v>14.3</v>
      </c>
      <c r="H45" s="61">
        <f t="shared" si="10"/>
        <v>12.3</v>
      </c>
      <c r="I45" s="61">
        <f t="shared" si="10"/>
        <v>14.8</v>
      </c>
      <c r="J45" s="61">
        <f t="shared" si="10"/>
        <v>11.2</v>
      </c>
      <c r="K45" s="61">
        <f t="shared" si="10"/>
        <v>11.2</v>
      </c>
      <c r="L45" s="61">
        <f t="shared" si="10"/>
        <v>45</v>
      </c>
      <c r="M45" s="61">
        <f t="shared" si="10"/>
        <v>59</v>
      </c>
      <c r="N45" s="61">
        <f t="shared" si="10"/>
        <v>22</v>
      </c>
      <c r="O45" s="61">
        <f t="shared" si="10"/>
        <v>860.9</v>
      </c>
      <c r="P45" s="61">
        <f t="shared" si="10"/>
        <v>862.6</v>
      </c>
      <c r="Q45" s="61">
        <f t="shared" si="10"/>
        <v>858.4</v>
      </c>
      <c r="R45" s="61">
        <f t="shared" si="10"/>
        <v>0.60000000000002274</v>
      </c>
      <c r="S45" s="61">
        <f t="shared" si="10"/>
        <v>1004.5</v>
      </c>
      <c r="T45" s="61">
        <f t="shared" si="10"/>
        <v>1007.6</v>
      </c>
      <c r="U45" s="61">
        <f t="shared" si="10"/>
        <v>1000.3</v>
      </c>
      <c r="V45" s="61">
        <f>MINA(V10:V39)</f>
        <v>1.7000000000000455</v>
      </c>
      <c r="W45" s="61">
        <f t="shared" si="10"/>
        <v>2</v>
      </c>
      <c r="X45" s="61">
        <f t="shared" si="10"/>
        <v>10</v>
      </c>
      <c r="Y45" s="61">
        <f t="shared" si="10"/>
        <v>2</v>
      </c>
      <c r="Z45" s="62">
        <f t="shared" si="10"/>
        <v>1.1000000000000001</v>
      </c>
      <c r="AA45" s="61">
        <f t="shared" si="10"/>
        <v>0</v>
      </c>
      <c r="AB45" s="61">
        <f t="shared" si="10"/>
        <v>0.12</v>
      </c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>
        <f t="shared" si="10"/>
        <v>0</v>
      </c>
    </row>
    <row r="46" spans="1:56">
      <c r="A46" s="2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4">
        <f t="shared" ref="R46:R51" si="11">P46-Q46</f>
        <v>0</v>
      </c>
      <c r="S46" s="6"/>
      <c r="T46" s="6"/>
      <c r="U46" s="6"/>
      <c r="V46" s="6"/>
      <c r="W46" s="6"/>
      <c r="X46" s="6"/>
      <c r="Y46" s="6"/>
      <c r="Z46" s="18"/>
      <c r="AA46" s="6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5"/>
    </row>
    <row r="47" spans="1:56" s="68" customFormat="1">
      <c r="A47" s="65" t="s">
        <v>35</v>
      </c>
      <c r="B47" s="66">
        <f t="shared" ref="B47:L47" si="12">SUM(B9:B18)</f>
        <v>247.9</v>
      </c>
      <c r="C47" s="66">
        <f t="shared" si="12"/>
        <v>314.00000000000006</v>
      </c>
      <c r="D47" s="66">
        <f t="shared" si="12"/>
        <v>195.3</v>
      </c>
      <c r="E47" s="66">
        <f>SUM(E9:E18)</f>
        <v>118.69999999999999</v>
      </c>
      <c r="F47" s="66">
        <f t="shared" si="12"/>
        <v>182.60000000000002</v>
      </c>
      <c r="G47" s="66">
        <f t="shared" si="12"/>
        <v>192.4</v>
      </c>
      <c r="H47" s="66">
        <f t="shared" si="12"/>
        <v>185.3</v>
      </c>
      <c r="I47" s="66">
        <f t="shared" si="12"/>
        <v>205.3</v>
      </c>
      <c r="J47" s="66">
        <f t="shared" si="12"/>
        <v>165.9</v>
      </c>
      <c r="K47" s="66">
        <f t="shared" si="12"/>
        <v>162.5</v>
      </c>
      <c r="L47" s="66">
        <f t="shared" si="12"/>
        <v>604</v>
      </c>
      <c r="M47" s="66"/>
      <c r="N47" s="66">
        <f>SUM(N9:N18)</f>
        <v>402</v>
      </c>
      <c r="O47" s="66">
        <f>SUM(O9:O18)</f>
        <v>8643</v>
      </c>
      <c r="P47" s="66">
        <f>SUM(P9:P18)</f>
        <v>8656.5</v>
      </c>
      <c r="Q47" s="66">
        <f>SUM(Q9:Q18)</f>
        <v>8627.2000000000007</v>
      </c>
      <c r="R47" s="66">
        <f t="shared" si="11"/>
        <v>29.299999999999272</v>
      </c>
      <c r="S47" s="66">
        <f t="shared" ref="S47:AB47" si="13">SUM(S9:S18)</f>
        <v>10095.599999999999</v>
      </c>
      <c r="T47" s="66">
        <f t="shared" si="13"/>
        <v>10117.1</v>
      </c>
      <c r="U47" s="66">
        <f t="shared" si="13"/>
        <v>10061.399999999998</v>
      </c>
      <c r="V47" s="66">
        <f>SUM(V10:V18)</f>
        <v>50.900000000000091</v>
      </c>
      <c r="W47" s="66">
        <f t="shared" si="13"/>
        <v>51</v>
      </c>
      <c r="X47" s="66">
        <f t="shared" si="13"/>
        <v>100</v>
      </c>
      <c r="Y47" s="66">
        <f t="shared" si="13"/>
        <v>20</v>
      </c>
      <c r="Z47" s="66">
        <f>SUM(Z9:Z18)</f>
        <v>75.470000000000013</v>
      </c>
      <c r="AA47" s="66">
        <f t="shared" si="13"/>
        <v>34.799999999999997</v>
      </c>
      <c r="AB47" s="66">
        <f t="shared" si="13"/>
        <v>44.550000000000004</v>
      </c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67"/>
    </row>
    <row r="48" spans="1:56" s="68" customFormat="1">
      <c r="A48" s="65" t="s">
        <v>32</v>
      </c>
      <c r="B48" s="66">
        <f t="shared" ref="B48:Q48" si="14">AVERAGEA(B9:B18)</f>
        <v>24.79</v>
      </c>
      <c r="C48" s="66">
        <f t="shared" si="14"/>
        <v>31.400000000000006</v>
      </c>
      <c r="D48" s="66">
        <f t="shared" si="14"/>
        <v>19.53</v>
      </c>
      <c r="E48" s="66">
        <f>AVERAGEA(E9:E18)</f>
        <v>11.87</v>
      </c>
      <c r="F48" s="66">
        <f t="shared" si="14"/>
        <v>18.260000000000002</v>
      </c>
      <c r="G48" s="66">
        <f t="shared" si="14"/>
        <v>19.240000000000002</v>
      </c>
      <c r="H48" s="66">
        <f t="shared" si="14"/>
        <v>18.53</v>
      </c>
      <c r="I48" s="66">
        <f t="shared" si="14"/>
        <v>20.53</v>
      </c>
      <c r="J48" s="66">
        <f t="shared" si="14"/>
        <v>16.59</v>
      </c>
      <c r="K48" s="66">
        <f t="shared" si="14"/>
        <v>16.25</v>
      </c>
      <c r="L48" s="66">
        <f t="shared" si="14"/>
        <v>60.4</v>
      </c>
      <c r="M48" s="66">
        <f t="shared" si="14"/>
        <v>84.2</v>
      </c>
      <c r="N48" s="66">
        <f t="shared" si="14"/>
        <v>40.200000000000003</v>
      </c>
      <c r="O48" s="66">
        <f t="shared" si="14"/>
        <v>864.3</v>
      </c>
      <c r="P48" s="66">
        <f t="shared" si="14"/>
        <v>865.65</v>
      </c>
      <c r="Q48" s="66">
        <f t="shared" si="14"/>
        <v>862.72</v>
      </c>
      <c r="R48" s="66">
        <f t="shared" si="11"/>
        <v>2.92999999999995</v>
      </c>
      <c r="S48" s="66">
        <f t="shared" ref="S48:AB48" si="15">AVERAGEA(S9:S18)</f>
        <v>1009.5599999999998</v>
      </c>
      <c r="T48" s="66">
        <f t="shared" si="15"/>
        <v>1011.71</v>
      </c>
      <c r="U48" s="66">
        <f t="shared" si="15"/>
        <v>1006.1399999999998</v>
      </c>
      <c r="V48" s="66">
        <f>AVERAGEA(V10:V18)</f>
        <v>5.6555555555555657</v>
      </c>
      <c r="W48" s="66">
        <f t="shared" si="15"/>
        <v>5.0999999999999996</v>
      </c>
      <c r="X48" s="66">
        <f t="shared" si="15"/>
        <v>10</v>
      </c>
      <c r="Y48" s="66">
        <f t="shared" si="15"/>
        <v>2</v>
      </c>
      <c r="Z48" s="66">
        <f>AVERAGEA(Z9:Z18)</f>
        <v>7.5470000000000015</v>
      </c>
      <c r="AA48" s="66">
        <f t="shared" si="15"/>
        <v>3.4799999999999995</v>
      </c>
      <c r="AB48" s="66">
        <f t="shared" si="15"/>
        <v>4.4550000000000001</v>
      </c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67"/>
    </row>
    <row r="49" spans="1:39" s="68" customFormat="1">
      <c r="A49" s="65" t="s">
        <v>19</v>
      </c>
      <c r="B49" s="66">
        <f t="shared" ref="B49:Q49" si="16">MAXA(B9:B18)</f>
        <v>26.6</v>
      </c>
      <c r="C49" s="66">
        <f t="shared" si="16"/>
        <v>33.4</v>
      </c>
      <c r="D49" s="66">
        <f t="shared" si="16"/>
        <v>21</v>
      </c>
      <c r="E49" s="66">
        <f>MAXA(E9:E18)</f>
        <v>14.399999999999999</v>
      </c>
      <c r="F49" s="66">
        <f t="shared" si="16"/>
        <v>20</v>
      </c>
      <c r="G49" s="66">
        <f t="shared" si="16"/>
        <v>20.5</v>
      </c>
      <c r="H49" s="66">
        <f t="shared" si="16"/>
        <v>20.399999999999999</v>
      </c>
      <c r="I49" s="66">
        <f t="shared" si="16"/>
        <v>22.7</v>
      </c>
      <c r="J49" s="66">
        <f t="shared" si="16"/>
        <v>19.7</v>
      </c>
      <c r="K49" s="66">
        <f t="shared" si="16"/>
        <v>17.899999999999999</v>
      </c>
      <c r="L49" s="66">
        <f t="shared" si="16"/>
        <v>89</v>
      </c>
      <c r="M49" s="66">
        <f t="shared" si="16"/>
        <v>95</v>
      </c>
      <c r="N49" s="66">
        <f t="shared" si="16"/>
        <v>75</v>
      </c>
      <c r="O49" s="66">
        <f t="shared" si="16"/>
        <v>865.9</v>
      </c>
      <c r="P49" s="66">
        <f t="shared" si="16"/>
        <v>867.3</v>
      </c>
      <c r="Q49" s="66">
        <f t="shared" si="16"/>
        <v>864.4</v>
      </c>
      <c r="R49" s="66">
        <f t="shared" si="11"/>
        <v>2.8999999999999773</v>
      </c>
      <c r="S49" s="66">
        <f t="shared" ref="S49:AB49" si="17">MAXA(S9:S18)</f>
        <v>1013.4</v>
      </c>
      <c r="T49" s="66">
        <f t="shared" si="17"/>
        <v>1014.5</v>
      </c>
      <c r="U49" s="66">
        <f t="shared" si="17"/>
        <v>1011.2</v>
      </c>
      <c r="V49" s="66">
        <f>MAXA(V10:V18)</f>
        <v>7.5</v>
      </c>
      <c r="W49" s="66">
        <f t="shared" si="17"/>
        <v>8</v>
      </c>
      <c r="X49" s="66">
        <f t="shared" si="17"/>
        <v>10</v>
      </c>
      <c r="Y49" s="66">
        <f t="shared" si="17"/>
        <v>2</v>
      </c>
      <c r="Z49" s="66">
        <f>MAXA(Z9:Z18)</f>
        <v>12</v>
      </c>
      <c r="AA49" s="66">
        <f t="shared" si="17"/>
        <v>16.100000000000001</v>
      </c>
      <c r="AB49" s="66">
        <f t="shared" si="17"/>
        <v>6.81</v>
      </c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67"/>
    </row>
    <row r="50" spans="1:39" s="68" customFormat="1">
      <c r="A50" s="65" t="s">
        <v>20</v>
      </c>
      <c r="B50" s="66">
        <f t="shared" ref="B50:Q50" si="18">MINA(B9:B18)</f>
        <v>21.3</v>
      </c>
      <c r="C50" s="66">
        <f t="shared" si="18"/>
        <v>25</v>
      </c>
      <c r="D50" s="66">
        <f t="shared" si="18"/>
        <v>18.399999999999999</v>
      </c>
      <c r="E50" s="66">
        <f>MINA(E9:E18)</f>
        <v>6.1999999999999993</v>
      </c>
      <c r="F50" s="66">
        <f t="shared" si="18"/>
        <v>17</v>
      </c>
      <c r="G50" s="66">
        <f t="shared" si="18"/>
        <v>17.8</v>
      </c>
      <c r="H50" s="66">
        <f t="shared" si="18"/>
        <v>16.2</v>
      </c>
      <c r="I50" s="66">
        <f t="shared" si="18"/>
        <v>17.3</v>
      </c>
      <c r="J50" s="66">
        <f t="shared" si="18"/>
        <v>13.9</v>
      </c>
      <c r="K50" s="66">
        <f t="shared" si="18"/>
        <v>14.2</v>
      </c>
      <c r="L50" s="66">
        <f t="shared" si="18"/>
        <v>49</v>
      </c>
      <c r="M50" s="66">
        <f t="shared" si="18"/>
        <v>61</v>
      </c>
      <c r="N50" s="66">
        <f t="shared" si="18"/>
        <v>29</v>
      </c>
      <c r="O50" s="66">
        <f t="shared" si="18"/>
        <v>863.1</v>
      </c>
      <c r="P50" s="66">
        <f t="shared" si="18"/>
        <v>864.2</v>
      </c>
      <c r="Q50" s="66">
        <f t="shared" si="18"/>
        <v>861.1</v>
      </c>
      <c r="R50" s="66">
        <f t="shared" si="11"/>
        <v>3.1000000000000227</v>
      </c>
      <c r="S50" s="66">
        <f t="shared" ref="S50:AB50" si="19">MINA(S9:S18)</f>
        <v>1006.6</v>
      </c>
      <c r="T50" s="66">
        <f t="shared" si="19"/>
        <v>1009.6</v>
      </c>
      <c r="U50" s="66">
        <f t="shared" si="19"/>
        <v>1003.1</v>
      </c>
      <c r="V50" s="66">
        <f>MINA(V10:V18)</f>
        <v>1.7000000000000455</v>
      </c>
      <c r="W50" s="66">
        <f t="shared" si="19"/>
        <v>3</v>
      </c>
      <c r="X50" s="66">
        <f t="shared" si="19"/>
        <v>10</v>
      </c>
      <c r="Y50" s="66">
        <f t="shared" si="19"/>
        <v>2</v>
      </c>
      <c r="Z50" s="66">
        <f>MINA(Z9:Z18)</f>
        <v>1.25</v>
      </c>
      <c r="AA50" s="66">
        <f t="shared" si="19"/>
        <v>0</v>
      </c>
      <c r="AB50" s="66">
        <f t="shared" si="19"/>
        <v>0.12</v>
      </c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67"/>
    </row>
    <row r="51" spans="1:39">
      <c r="A51" s="20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4">
        <f t="shared" si="11"/>
        <v>0</v>
      </c>
      <c r="S51" s="6"/>
      <c r="T51" s="6"/>
      <c r="U51" s="6"/>
      <c r="V51" s="6"/>
      <c r="W51" s="6"/>
      <c r="X51" s="6"/>
      <c r="Y51" s="6"/>
      <c r="Z51" s="18"/>
      <c r="AA51" s="6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5"/>
    </row>
    <row r="52" spans="1:39" s="72" customFormat="1">
      <c r="A52" s="69" t="s">
        <v>31</v>
      </c>
      <c r="B52" s="70">
        <f t="shared" ref="B52:AB52" si="20">SUM(B19:B28)</f>
        <v>257.8</v>
      </c>
      <c r="C52" s="70">
        <f t="shared" si="20"/>
        <v>321.89999999999998</v>
      </c>
      <c r="D52" s="70">
        <f t="shared" si="20"/>
        <v>201.20000000000002</v>
      </c>
      <c r="E52" s="70">
        <f t="shared" si="20"/>
        <v>120.7</v>
      </c>
      <c r="F52" s="70">
        <f t="shared" si="20"/>
        <v>185.20000000000002</v>
      </c>
      <c r="G52" s="70">
        <f t="shared" si="20"/>
        <v>186.29999999999998</v>
      </c>
      <c r="H52" s="70">
        <f t="shared" si="20"/>
        <v>161.5</v>
      </c>
      <c r="I52" s="70">
        <f t="shared" si="20"/>
        <v>186.89999999999998</v>
      </c>
      <c r="J52" s="70">
        <f t="shared" si="20"/>
        <v>146.1</v>
      </c>
      <c r="K52" s="70">
        <f t="shared" si="20"/>
        <v>145.5</v>
      </c>
      <c r="L52" s="70">
        <f t="shared" si="20"/>
        <v>506</v>
      </c>
      <c r="M52" s="70">
        <f t="shared" si="20"/>
        <v>743</v>
      </c>
      <c r="N52" s="70">
        <f t="shared" si="20"/>
        <v>323</v>
      </c>
      <c r="O52" s="70">
        <f t="shared" si="20"/>
        <v>8631.2999999999993</v>
      </c>
      <c r="P52" s="70">
        <f t="shared" si="20"/>
        <v>8647.4000000000015</v>
      </c>
      <c r="Q52" s="70">
        <f t="shared" si="20"/>
        <v>8608.5999999999985</v>
      </c>
      <c r="R52" s="70">
        <f t="shared" si="20"/>
        <v>38.799999999999955</v>
      </c>
      <c r="S52" s="70">
        <f t="shared" si="20"/>
        <v>10075.200000000001</v>
      </c>
      <c r="T52" s="70">
        <f t="shared" si="20"/>
        <v>10105.200000000001</v>
      </c>
      <c r="U52" s="70">
        <f t="shared" si="20"/>
        <v>10031.4</v>
      </c>
      <c r="V52" s="70">
        <f t="shared" si="20"/>
        <v>73.799999999999955</v>
      </c>
      <c r="W52" s="70">
        <f t="shared" si="20"/>
        <v>41</v>
      </c>
      <c r="X52" s="70">
        <f t="shared" si="20"/>
        <v>100</v>
      </c>
      <c r="Y52" s="70">
        <f t="shared" si="20"/>
        <v>20</v>
      </c>
      <c r="Z52" s="70">
        <f>SUM(Z19:Z28)</f>
        <v>79.05</v>
      </c>
      <c r="AA52" s="70">
        <f t="shared" si="20"/>
        <v>14.8</v>
      </c>
      <c r="AB52" s="70">
        <f t="shared" si="20"/>
        <v>68.239999999999995</v>
      </c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71"/>
    </row>
    <row r="53" spans="1:39" s="72" customFormat="1">
      <c r="A53" s="69" t="s">
        <v>32</v>
      </c>
      <c r="B53" s="70">
        <f t="shared" ref="B53:AB53" si="21">AVERAGEA(B19:B28)</f>
        <v>25.78</v>
      </c>
      <c r="C53" s="70">
        <f t="shared" si="21"/>
        <v>32.19</v>
      </c>
      <c r="D53" s="70">
        <f t="shared" si="21"/>
        <v>20.12</v>
      </c>
      <c r="E53" s="70">
        <f t="shared" si="21"/>
        <v>12.07</v>
      </c>
      <c r="F53" s="70">
        <f t="shared" si="21"/>
        <v>18.520000000000003</v>
      </c>
      <c r="G53" s="70">
        <f t="shared" si="21"/>
        <v>18.63</v>
      </c>
      <c r="H53" s="70">
        <f t="shared" si="21"/>
        <v>16.149999999999999</v>
      </c>
      <c r="I53" s="70">
        <f t="shared" si="21"/>
        <v>18.689999999999998</v>
      </c>
      <c r="J53" s="70">
        <f t="shared" si="21"/>
        <v>14.61</v>
      </c>
      <c r="K53" s="70">
        <f t="shared" si="21"/>
        <v>14.55</v>
      </c>
      <c r="L53" s="70">
        <f t="shared" si="21"/>
        <v>50.6</v>
      </c>
      <c r="M53" s="70">
        <f t="shared" si="21"/>
        <v>74.3</v>
      </c>
      <c r="N53" s="70">
        <f t="shared" si="21"/>
        <v>32.299999999999997</v>
      </c>
      <c r="O53" s="70">
        <f t="shared" si="21"/>
        <v>863.12999999999988</v>
      </c>
      <c r="P53" s="70">
        <f t="shared" si="21"/>
        <v>864.74000000000012</v>
      </c>
      <c r="Q53" s="70">
        <f t="shared" si="21"/>
        <v>860.8599999999999</v>
      </c>
      <c r="R53" s="70">
        <f t="shared" si="21"/>
        <v>3.8799999999999955</v>
      </c>
      <c r="S53" s="70">
        <f t="shared" si="21"/>
        <v>1007.5200000000001</v>
      </c>
      <c r="T53" s="70">
        <f t="shared" si="21"/>
        <v>1010.5200000000001</v>
      </c>
      <c r="U53" s="70">
        <f t="shared" si="21"/>
        <v>1003.14</v>
      </c>
      <c r="V53" s="70">
        <f t="shared" si="21"/>
        <v>7.3799999999999955</v>
      </c>
      <c r="W53" s="70">
        <f t="shared" si="21"/>
        <v>4.0999999999999996</v>
      </c>
      <c r="X53" s="70">
        <f t="shared" si="21"/>
        <v>10</v>
      </c>
      <c r="Y53" s="70">
        <f t="shared" si="21"/>
        <v>2</v>
      </c>
      <c r="Z53" s="70">
        <f>AVERAGEA(Z19:Z28)</f>
        <v>7.9049999999999994</v>
      </c>
      <c r="AA53" s="70">
        <f t="shared" si="21"/>
        <v>1.48</v>
      </c>
      <c r="AB53" s="70">
        <f t="shared" si="21"/>
        <v>6.8239999999999998</v>
      </c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71"/>
    </row>
    <row r="54" spans="1:39" s="72" customFormat="1">
      <c r="A54" s="69" t="s">
        <v>19</v>
      </c>
      <c r="B54" s="70">
        <f t="shared" ref="B54:AB54" si="22">MAXA(B19:B28)</f>
        <v>27.3</v>
      </c>
      <c r="C54" s="70">
        <f t="shared" si="22"/>
        <v>34.299999999999997</v>
      </c>
      <c r="D54" s="70">
        <f t="shared" si="22"/>
        <v>21.6</v>
      </c>
      <c r="E54" s="70">
        <f t="shared" si="22"/>
        <v>14.700000000000003</v>
      </c>
      <c r="F54" s="70">
        <f t="shared" si="22"/>
        <v>20.6</v>
      </c>
      <c r="G54" s="70">
        <f t="shared" si="22"/>
        <v>19.7</v>
      </c>
      <c r="H54" s="70">
        <f t="shared" si="22"/>
        <v>18.8</v>
      </c>
      <c r="I54" s="70">
        <f t="shared" si="22"/>
        <v>20.5</v>
      </c>
      <c r="J54" s="70">
        <f t="shared" si="22"/>
        <v>17.899999999999999</v>
      </c>
      <c r="K54" s="70">
        <f t="shared" si="22"/>
        <v>16.600000000000001</v>
      </c>
      <c r="L54" s="70">
        <f t="shared" si="22"/>
        <v>60</v>
      </c>
      <c r="M54" s="70">
        <f>MAXA(M19:M28)</f>
        <v>93</v>
      </c>
      <c r="N54" s="70">
        <f t="shared" si="22"/>
        <v>43</v>
      </c>
      <c r="O54" s="70">
        <f t="shared" si="22"/>
        <v>866.2</v>
      </c>
      <c r="P54" s="70">
        <f t="shared" si="22"/>
        <v>867.6</v>
      </c>
      <c r="Q54" s="70">
        <f t="shared" si="22"/>
        <v>863.6</v>
      </c>
      <c r="R54" s="70">
        <f t="shared" si="22"/>
        <v>4.3999999999999773</v>
      </c>
      <c r="S54" s="70">
        <f t="shared" si="22"/>
        <v>1011.8</v>
      </c>
      <c r="T54" s="70">
        <f t="shared" si="22"/>
        <v>1014.6</v>
      </c>
      <c r="U54" s="70">
        <f t="shared" si="22"/>
        <v>1007.3</v>
      </c>
      <c r="V54" s="70">
        <f t="shared" si="22"/>
        <v>8.3999999999999773</v>
      </c>
      <c r="W54" s="70">
        <f t="shared" si="22"/>
        <v>7</v>
      </c>
      <c r="X54" s="70">
        <f t="shared" si="22"/>
        <v>10</v>
      </c>
      <c r="Y54" s="70">
        <f t="shared" si="22"/>
        <v>2</v>
      </c>
      <c r="Z54" s="70">
        <f>MAXA(Z19:Z28)</f>
        <v>11.3</v>
      </c>
      <c r="AA54" s="70">
        <f t="shared" si="22"/>
        <v>9</v>
      </c>
      <c r="AB54" s="70">
        <f t="shared" si="22"/>
        <v>8.14</v>
      </c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71"/>
    </row>
    <row r="55" spans="1:39" s="72" customFormat="1">
      <c r="A55" s="69" t="s">
        <v>20</v>
      </c>
      <c r="B55" s="70">
        <f t="shared" ref="B55:AB55" si="23">MINA(B19:B28)</f>
        <v>23.9</v>
      </c>
      <c r="C55" s="70">
        <f t="shared" si="23"/>
        <v>30.4</v>
      </c>
      <c r="D55" s="70">
        <f t="shared" si="23"/>
        <v>18</v>
      </c>
      <c r="E55" s="70">
        <f t="shared" si="23"/>
        <v>9.7999999999999972</v>
      </c>
      <c r="F55" s="70">
        <f t="shared" si="23"/>
        <v>17</v>
      </c>
      <c r="G55" s="70">
        <f t="shared" si="23"/>
        <v>18</v>
      </c>
      <c r="H55" s="70">
        <f t="shared" si="23"/>
        <v>12.3</v>
      </c>
      <c r="I55" s="70">
        <f t="shared" si="23"/>
        <v>16.5</v>
      </c>
      <c r="J55" s="70">
        <f t="shared" si="23"/>
        <v>12</v>
      </c>
      <c r="K55" s="70">
        <f t="shared" si="23"/>
        <v>13.2</v>
      </c>
      <c r="L55" s="70">
        <f t="shared" si="23"/>
        <v>45</v>
      </c>
      <c r="M55" s="70">
        <f t="shared" si="23"/>
        <v>59</v>
      </c>
      <c r="N55" s="70">
        <f t="shared" si="23"/>
        <v>23</v>
      </c>
      <c r="O55" s="70">
        <f t="shared" si="23"/>
        <v>860.9</v>
      </c>
      <c r="P55" s="70">
        <f t="shared" si="23"/>
        <v>862.6</v>
      </c>
      <c r="Q55" s="70">
        <f t="shared" si="23"/>
        <v>858.4</v>
      </c>
      <c r="R55" s="70">
        <f t="shared" si="23"/>
        <v>3</v>
      </c>
      <c r="S55" s="70">
        <f t="shared" si="23"/>
        <v>1004.5</v>
      </c>
      <c r="T55" s="70">
        <f t="shared" si="23"/>
        <v>1007.6</v>
      </c>
      <c r="U55" s="70">
        <f t="shared" si="23"/>
        <v>1000.3</v>
      </c>
      <c r="V55" s="70">
        <f t="shared" si="23"/>
        <v>5.6000000000000227</v>
      </c>
      <c r="W55" s="70">
        <f t="shared" si="23"/>
        <v>3</v>
      </c>
      <c r="X55" s="70">
        <f t="shared" si="23"/>
        <v>10</v>
      </c>
      <c r="Y55" s="70">
        <f t="shared" si="23"/>
        <v>2</v>
      </c>
      <c r="Z55" s="70">
        <f>MINA(Z19:Z28)</f>
        <v>1.1000000000000001</v>
      </c>
      <c r="AA55" s="70">
        <f t="shared" si="23"/>
        <v>0</v>
      </c>
      <c r="AB55" s="70">
        <f t="shared" si="23"/>
        <v>5.1100000000000003</v>
      </c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71"/>
    </row>
    <row r="56" spans="1:39">
      <c r="A56" s="20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11"/>
      <c r="AA56" s="6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5"/>
    </row>
    <row r="57" spans="1:39" s="75" customFormat="1">
      <c r="A57" s="76" t="s">
        <v>31</v>
      </c>
      <c r="B57" s="73">
        <f t="shared" ref="B57:AB57" si="24">SUM(B29:B39)</f>
        <v>254.8</v>
      </c>
      <c r="C57" s="73">
        <f t="shared" si="24"/>
        <v>331.09999999999997</v>
      </c>
      <c r="D57" s="73">
        <f t="shared" si="24"/>
        <v>188.8</v>
      </c>
      <c r="E57" s="73">
        <f t="shared" si="24"/>
        <v>142.29999999999998</v>
      </c>
      <c r="F57" s="73">
        <f t="shared" si="24"/>
        <v>172.99999999999997</v>
      </c>
      <c r="G57" s="73">
        <f t="shared" si="24"/>
        <v>191.6</v>
      </c>
      <c r="H57" s="73">
        <f t="shared" si="24"/>
        <v>179.6</v>
      </c>
      <c r="I57" s="73">
        <f t="shared" si="24"/>
        <v>197.9</v>
      </c>
      <c r="J57" s="73">
        <f t="shared" si="24"/>
        <v>151.4</v>
      </c>
      <c r="K57" s="73">
        <f t="shared" si="24"/>
        <v>154.79999999999998</v>
      </c>
      <c r="L57" s="73">
        <f t="shared" si="24"/>
        <v>649</v>
      </c>
      <c r="M57" s="73">
        <f t="shared" si="24"/>
        <v>938</v>
      </c>
      <c r="N57" s="73">
        <f t="shared" si="24"/>
        <v>382</v>
      </c>
      <c r="O57" s="73">
        <f t="shared" si="24"/>
        <v>9514.8000000000011</v>
      </c>
      <c r="P57" s="73">
        <f t="shared" si="24"/>
        <v>9532.7999999999993</v>
      </c>
      <c r="Q57" s="73">
        <f t="shared" si="24"/>
        <v>9495.7000000000007</v>
      </c>
      <c r="R57" s="73">
        <f t="shared" si="24"/>
        <v>37.099999999999568</v>
      </c>
      <c r="S57" s="73">
        <f t="shared" si="24"/>
        <v>11118.7</v>
      </c>
      <c r="T57" s="73">
        <f t="shared" si="24"/>
        <v>11148.9</v>
      </c>
      <c r="U57" s="73">
        <f t="shared" si="24"/>
        <v>11085.6</v>
      </c>
      <c r="V57" s="73">
        <f>SUM(V29:V39)</f>
        <v>63.300000000000068</v>
      </c>
      <c r="W57" s="73">
        <f t="shared" si="24"/>
        <v>51</v>
      </c>
      <c r="X57" s="73">
        <f t="shared" si="24"/>
        <v>110</v>
      </c>
      <c r="Y57" s="73">
        <f t="shared" si="24"/>
        <v>22</v>
      </c>
      <c r="Z57" s="73">
        <f>SUM(Z29:Z39)</f>
        <v>78.5</v>
      </c>
      <c r="AA57" s="73">
        <f t="shared" si="24"/>
        <v>8.6</v>
      </c>
      <c r="AB57" s="73">
        <f t="shared" si="24"/>
        <v>59.750000000000007</v>
      </c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74"/>
    </row>
    <row r="58" spans="1:39" s="75" customFormat="1">
      <c r="A58" s="76" t="s">
        <v>32</v>
      </c>
      <c r="B58" s="73">
        <f t="shared" ref="B58:AB58" si="25">AVERAGEA(B29:B39)</f>
        <v>23.163636363636364</v>
      </c>
      <c r="C58" s="73">
        <f t="shared" si="25"/>
        <v>30.099999999999998</v>
      </c>
      <c r="D58" s="73">
        <f t="shared" si="25"/>
        <v>17.163636363636364</v>
      </c>
      <c r="E58" s="73">
        <f t="shared" si="25"/>
        <v>12.936363636363636</v>
      </c>
      <c r="F58" s="73">
        <f t="shared" si="25"/>
        <v>15.727272727272725</v>
      </c>
      <c r="G58" s="73">
        <f t="shared" si="25"/>
        <v>17.418181818181818</v>
      </c>
      <c r="H58" s="73">
        <f t="shared" si="25"/>
        <v>16.327272727272728</v>
      </c>
      <c r="I58" s="73">
        <f t="shared" si="25"/>
        <v>17.990909090909092</v>
      </c>
      <c r="J58" s="73">
        <f t="shared" si="25"/>
        <v>13.763636363636364</v>
      </c>
      <c r="K58" s="73">
        <f t="shared" si="25"/>
        <v>14.072727272727271</v>
      </c>
      <c r="L58" s="73">
        <f t="shared" si="25"/>
        <v>59</v>
      </c>
      <c r="M58" s="73">
        <f t="shared" si="25"/>
        <v>85.272727272727266</v>
      </c>
      <c r="N58" s="73">
        <f t="shared" si="25"/>
        <v>34.727272727272727</v>
      </c>
      <c r="O58" s="73">
        <f t="shared" si="25"/>
        <v>864.98181818181831</v>
      </c>
      <c r="P58" s="73">
        <f t="shared" si="25"/>
        <v>866.61818181818171</v>
      </c>
      <c r="Q58" s="73">
        <f t="shared" si="25"/>
        <v>863.24545454545466</v>
      </c>
      <c r="R58" s="73">
        <f t="shared" si="25"/>
        <v>3.3727272727272335</v>
      </c>
      <c r="S58" s="73">
        <f t="shared" si="25"/>
        <v>1010.7909090909092</v>
      </c>
      <c r="T58" s="73">
        <f t="shared" si="25"/>
        <v>1013.5363636363636</v>
      </c>
      <c r="U58" s="73">
        <f t="shared" si="25"/>
        <v>1007.7818181818183</v>
      </c>
      <c r="V58" s="73">
        <f>AVERAGEA(V29:V39)</f>
        <v>5.7545454545454611</v>
      </c>
      <c r="W58" s="73">
        <f t="shared" si="25"/>
        <v>4.6363636363636367</v>
      </c>
      <c r="X58" s="73">
        <f t="shared" si="25"/>
        <v>10</v>
      </c>
      <c r="Y58" s="73">
        <f t="shared" si="25"/>
        <v>2</v>
      </c>
      <c r="Z58" s="73">
        <f>AVERAGEA(Z29:Z39)</f>
        <v>7.1363636363636367</v>
      </c>
      <c r="AA58" s="73">
        <f t="shared" si="25"/>
        <v>0.78181818181818175</v>
      </c>
      <c r="AB58" s="73">
        <f t="shared" si="25"/>
        <v>5.4318181818181825</v>
      </c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74"/>
    </row>
    <row r="59" spans="1:39" s="75" customFormat="1">
      <c r="A59" s="76" t="s">
        <v>19</v>
      </c>
      <c r="B59" s="73">
        <f t="shared" ref="B59:AB59" si="26">MAXA(B29:B39)</f>
        <v>25.9</v>
      </c>
      <c r="C59" s="73">
        <f t="shared" si="26"/>
        <v>34</v>
      </c>
      <c r="D59" s="73">
        <f t="shared" si="26"/>
        <v>19.399999999999999</v>
      </c>
      <c r="E59" s="73">
        <f t="shared" si="26"/>
        <v>17</v>
      </c>
      <c r="F59" s="73">
        <f t="shared" si="26"/>
        <v>17.399999999999999</v>
      </c>
      <c r="G59" s="73">
        <f t="shared" si="26"/>
        <v>18.5</v>
      </c>
      <c r="H59" s="73">
        <f t="shared" si="26"/>
        <v>20</v>
      </c>
      <c r="I59" s="73">
        <f t="shared" si="26"/>
        <v>20.8</v>
      </c>
      <c r="J59" s="73">
        <f t="shared" si="26"/>
        <v>17.600000000000001</v>
      </c>
      <c r="K59" s="73">
        <f t="shared" si="26"/>
        <v>16.8</v>
      </c>
      <c r="L59" s="73">
        <f t="shared" si="26"/>
        <v>77</v>
      </c>
      <c r="M59" s="73">
        <f t="shared" si="26"/>
        <v>92</v>
      </c>
      <c r="N59" s="73">
        <f t="shared" si="26"/>
        <v>47</v>
      </c>
      <c r="O59" s="73">
        <f t="shared" si="26"/>
        <v>866</v>
      </c>
      <c r="P59" s="73">
        <f t="shared" si="26"/>
        <v>867.6</v>
      </c>
      <c r="Q59" s="73">
        <f t="shared" si="26"/>
        <v>865.2</v>
      </c>
      <c r="R59" s="73">
        <f t="shared" si="26"/>
        <v>4.6999999999999318</v>
      </c>
      <c r="S59" s="73">
        <f t="shared" si="26"/>
        <v>1014.2</v>
      </c>
      <c r="T59" s="73">
        <f t="shared" si="26"/>
        <v>1015</v>
      </c>
      <c r="U59" s="73">
        <f t="shared" si="26"/>
        <v>1012.9</v>
      </c>
      <c r="V59" s="73">
        <f>MAXA(V29:V39)</f>
        <v>8.6000000000000227</v>
      </c>
      <c r="W59" s="73">
        <f t="shared" si="26"/>
        <v>7</v>
      </c>
      <c r="X59" s="73">
        <f t="shared" si="26"/>
        <v>10</v>
      </c>
      <c r="Y59" s="73">
        <f t="shared" si="26"/>
        <v>2</v>
      </c>
      <c r="Z59" s="73">
        <f>MAXA(Z29:Z39)</f>
        <v>10.7</v>
      </c>
      <c r="AA59" s="73">
        <f t="shared" si="26"/>
        <v>4.5999999999999996</v>
      </c>
      <c r="AB59" s="73">
        <f t="shared" si="26"/>
        <v>7.51</v>
      </c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74"/>
    </row>
    <row r="60" spans="1:39" s="75" customFormat="1">
      <c r="A60" s="76" t="s">
        <v>20</v>
      </c>
      <c r="B60" s="73">
        <f t="shared" ref="B60:AB60" si="27">MINA(B29:B39)</f>
        <v>20.8</v>
      </c>
      <c r="C60" s="73">
        <f t="shared" si="27"/>
        <v>26.9</v>
      </c>
      <c r="D60" s="73">
        <f t="shared" si="27"/>
        <v>12.8</v>
      </c>
      <c r="E60" s="73">
        <f t="shared" si="27"/>
        <v>8.1999999999999993</v>
      </c>
      <c r="F60" s="73">
        <f t="shared" si="27"/>
        <v>11</v>
      </c>
      <c r="G60" s="73">
        <f t="shared" si="27"/>
        <v>14.3</v>
      </c>
      <c r="H60" s="73">
        <f t="shared" si="27"/>
        <v>13.3</v>
      </c>
      <c r="I60" s="73">
        <f t="shared" si="27"/>
        <v>14.8</v>
      </c>
      <c r="J60" s="73">
        <f t="shared" si="27"/>
        <v>11.2</v>
      </c>
      <c r="K60" s="73">
        <f t="shared" si="27"/>
        <v>11.2</v>
      </c>
      <c r="L60" s="73">
        <f t="shared" si="27"/>
        <v>45</v>
      </c>
      <c r="M60" s="73">
        <f t="shared" si="27"/>
        <v>80</v>
      </c>
      <c r="N60" s="73">
        <f t="shared" si="27"/>
        <v>22</v>
      </c>
      <c r="O60" s="73">
        <f t="shared" si="27"/>
        <v>863.9</v>
      </c>
      <c r="P60" s="73">
        <f t="shared" si="27"/>
        <v>865.5</v>
      </c>
      <c r="Q60" s="73">
        <f t="shared" si="27"/>
        <v>861.7</v>
      </c>
      <c r="R60" s="73">
        <f t="shared" si="27"/>
        <v>1.0999999999999091</v>
      </c>
      <c r="S60" s="73">
        <f t="shared" si="27"/>
        <v>1008.6</v>
      </c>
      <c r="T60" s="73">
        <f t="shared" si="27"/>
        <v>1011.6</v>
      </c>
      <c r="U60" s="73">
        <f t="shared" si="27"/>
        <v>1004.4</v>
      </c>
      <c r="V60" s="73">
        <f>MINA(V29:V39)</f>
        <v>1.8999999999999773</v>
      </c>
      <c r="W60" s="73">
        <f t="shared" si="27"/>
        <v>2</v>
      </c>
      <c r="X60" s="73">
        <f t="shared" si="27"/>
        <v>10</v>
      </c>
      <c r="Y60" s="73">
        <f t="shared" si="27"/>
        <v>2</v>
      </c>
      <c r="Z60" s="73">
        <f>MINA(Z29:Z39)</f>
        <v>1.6</v>
      </c>
      <c r="AA60" s="73">
        <f t="shared" si="27"/>
        <v>0</v>
      </c>
      <c r="AB60" s="73">
        <f t="shared" si="27"/>
        <v>1.95</v>
      </c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74"/>
    </row>
    <row r="61" spans="1:39">
      <c r="Z61" s="19"/>
    </row>
    <row r="62" spans="1:39">
      <c r="Z62" s="19"/>
    </row>
    <row r="63" spans="1:39">
      <c r="A63" s="142" t="s">
        <v>49</v>
      </c>
      <c r="B63" s="142"/>
      <c r="C63" s="142"/>
      <c r="D63" s="142"/>
      <c r="E63" s="142"/>
      <c r="F63" s="142"/>
      <c r="G63" s="49">
        <v>637.20000000000005</v>
      </c>
      <c r="H63" s="1" t="s">
        <v>48</v>
      </c>
    </row>
    <row r="66" spans="1:5">
      <c r="A66" s="64"/>
      <c r="B66" s="137" t="s">
        <v>44</v>
      </c>
      <c r="C66" s="137"/>
      <c r="D66" s="137"/>
      <c r="E66" s="137"/>
    </row>
    <row r="68" spans="1:5">
      <c r="A68" s="68"/>
      <c r="B68" s="137" t="s">
        <v>45</v>
      </c>
      <c r="C68" s="137"/>
      <c r="D68" s="137"/>
      <c r="E68" s="137"/>
    </row>
    <row r="70" spans="1:5">
      <c r="A70" s="72"/>
      <c r="B70" s="137" t="s">
        <v>46</v>
      </c>
      <c r="C70" s="137"/>
      <c r="D70" s="137"/>
      <c r="E70" s="137"/>
    </row>
    <row r="72" spans="1:5">
      <c r="A72" s="75"/>
      <c r="B72" s="137" t="s">
        <v>47</v>
      </c>
      <c r="C72" s="137"/>
      <c r="D72" s="137"/>
      <c r="E72" s="137"/>
    </row>
  </sheetData>
  <mergeCells count="15">
    <mergeCell ref="BA7:BB7"/>
    <mergeCell ref="BC7:BD7"/>
    <mergeCell ref="A63:F63"/>
    <mergeCell ref="B66:E66"/>
    <mergeCell ref="A1:BA1"/>
    <mergeCell ref="A2:BA2"/>
    <mergeCell ref="A3:BA3"/>
    <mergeCell ref="A4:BA4"/>
    <mergeCell ref="D5:I5"/>
    <mergeCell ref="AC5:AL5"/>
    <mergeCell ref="B68:E68"/>
    <mergeCell ref="B70:E70"/>
    <mergeCell ref="B72:E72"/>
    <mergeCell ref="AC6:AK6"/>
    <mergeCell ref="AY7:AZ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D72"/>
  <sheetViews>
    <sheetView zoomScaleNormal="100" workbookViewId="0">
      <selection activeCell="Z5" sqref="Z5"/>
    </sheetView>
  </sheetViews>
  <sheetFormatPr baseColWidth="10" defaultColWidth="9.625" defaultRowHeight="12.75"/>
  <cols>
    <col min="1" max="1" width="6.625" style="1" customWidth="1"/>
    <col min="2" max="2" width="7.875" style="1" customWidth="1"/>
    <col min="3" max="3" width="5.375" style="1" customWidth="1"/>
    <col min="4" max="4" width="5.75" style="1" customWidth="1"/>
    <col min="5" max="5" width="6.75" style="1" customWidth="1"/>
    <col min="6" max="6" width="7.5" style="1" customWidth="1"/>
    <col min="7" max="7" width="7.625" style="1" customWidth="1"/>
    <col min="8" max="8" width="7.875" style="1" customWidth="1"/>
    <col min="9" max="9" width="7.625" style="1" customWidth="1"/>
    <col min="10" max="10" width="8.125" style="1" customWidth="1"/>
    <col min="11" max="11" width="7.75" style="1" customWidth="1"/>
    <col min="12" max="13" width="8.125" style="1" customWidth="1"/>
    <col min="14" max="14" width="7.75" style="1" customWidth="1"/>
    <col min="15" max="17" width="8.25" style="1" bestFit="1" customWidth="1"/>
    <col min="18" max="18" width="6.75" style="1" customWidth="1"/>
    <col min="19" max="21" width="8.25" style="1" bestFit="1" customWidth="1"/>
    <col min="22" max="22" width="6.875" style="1" customWidth="1"/>
    <col min="23" max="23" width="5.625" style="1" customWidth="1"/>
    <col min="24" max="24" width="6.375" style="1" customWidth="1"/>
    <col min="25" max="25" width="5.75" style="1" customWidth="1"/>
    <col min="26" max="26" width="9.125" style="1" customWidth="1"/>
    <col min="27" max="27" width="6" style="1" customWidth="1"/>
    <col min="28" max="38" width="6.625" style="1" customWidth="1"/>
    <col min="39" max="39" width="6.5" style="1" customWidth="1"/>
    <col min="40" max="40" width="5.25" style="1" customWidth="1"/>
    <col min="41" max="41" width="6.375" style="1" customWidth="1"/>
    <col min="42" max="42" width="10.125" style="1" customWidth="1"/>
    <col min="43" max="43" width="7.5" style="1" customWidth="1"/>
    <col min="44" max="44" width="6.125" style="1" customWidth="1"/>
    <col min="45" max="45" width="8.625" style="1" customWidth="1"/>
    <col min="46" max="46" width="5.75" style="1" customWidth="1"/>
    <col min="47" max="47" width="9.375" style="1" customWidth="1"/>
    <col min="48" max="48" width="6.125" style="1" customWidth="1"/>
    <col min="49" max="49" width="9.125" style="1" customWidth="1"/>
    <col min="50" max="50" width="5" style="1" customWidth="1"/>
    <col min="51" max="51" width="5.125" style="1" customWidth="1"/>
    <col min="52" max="52" width="3.5" style="1" customWidth="1"/>
    <col min="53" max="53" width="4.75" style="1" customWidth="1"/>
    <col min="54" max="55" width="9.625" style="1"/>
    <col min="56" max="56" width="5.875" style="1" customWidth="1"/>
    <col min="57" max="16384" width="9.625" style="1"/>
  </cols>
  <sheetData>
    <row r="1" spans="1:56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</row>
    <row r="2" spans="1:56">
      <c r="A2" s="143" t="s">
        <v>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</row>
    <row r="3" spans="1:56">
      <c r="A3" s="143" t="s">
        <v>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</row>
    <row r="4" spans="1:56">
      <c r="A4" s="144" t="s">
        <v>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A4" s="144"/>
    </row>
    <row r="5" spans="1:56">
      <c r="A5" s="22" t="s">
        <v>111</v>
      </c>
      <c r="B5" s="23">
        <v>2009</v>
      </c>
      <c r="C5" s="24"/>
      <c r="D5" s="145" t="s">
        <v>106</v>
      </c>
      <c r="E5" s="146"/>
      <c r="F5" s="146"/>
      <c r="G5" s="146"/>
      <c r="H5" s="146"/>
      <c r="I5" s="147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6" t="s">
        <v>78</v>
      </c>
      <c r="AA5" s="25">
        <v>2008</v>
      </c>
      <c r="AB5" s="25"/>
      <c r="AC5" s="148" t="s">
        <v>50</v>
      </c>
      <c r="AD5" s="148"/>
      <c r="AE5" s="148"/>
      <c r="AF5" s="148"/>
      <c r="AG5" s="148"/>
      <c r="AH5" s="148"/>
      <c r="AI5" s="148"/>
      <c r="AJ5" s="148"/>
      <c r="AK5" s="148"/>
      <c r="AL5" s="148"/>
      <c r="AM5" s="93"/>
      <c r="AN5" s="93"/>
      <c r="AO5" s="93"/>
      <c r="AP5" s="107"/>
      <c r="AQ5" s="94"/>
      <c r="AR5" s="115"/>
      <c r="AS5" s="107"/>
      <c r="AT5" s="106" t="s">
        <v>73</v>
      </c>
      <c r="AU5" s="106"/>
      <c r="AV5" s="106"/>
      <c r="AW5" s="106"/>
      <c r="AX5" s="95"/>
      <c r="AY5" s="96"/>
      <c r="AZ5" s="97"/>
      <c r="BA5" s="97"/>
      <c r="BB5" s="106" t="s">
        <v>38</v>
      </c>
      <c r="BC5" s="106"/>
      <c r="BD5" s="107"/>
    </row>
    <row r="6" spans="1:56">
      <c r="A6" s="25"/>
      <c r="B6" s="27" t="s">
        <v>4</v>
      </c>
      <c r="C6" s="27"/>
      <c r="D6" s="27"/>
      <c r="E6" s="27"/>
      <c r="F6" s="27"/>
      <c r="G6" s="27"/>
      <c r="H6" s="27" t="s">
        <v>5</v>
      </c>
      <c r="I6" s="27"/>
      <c r="J6" s="27"/>
      <c r="K6" s="28"/>
      <c r="L6" s="27" t="s">
        <v>6</v>
      </c>
      <c r="M6" s="27"/>
      <c r="N6" s="27"/>
      <c r="O6" s="27" t="s">
        <v>7</v>
      </c>
      <c r="P6" s="27"/>
      <c r="Q6" s="27"/>
      <c r="R6" s="27"/>
      <c r="S6" s="27" t="s">
        <v>8</v>
      </c>
      <c r="T6" s="27"/>
      <c r="U6" s="27"/>
      <c r="V6" s="27"/>
      <c r="W6" s="25"/>
      <c r="X6" s="25"/>
      <c r="Y6" s="25"/>
      <c r="Z6" s="25"/>
      <c r="AA6" s="25"/>
      <c r="AB6" s="25"/>
      <c r="AC6" s="138" t="s">
        <v>59</v>
      </c>
      <c r="AD6" s="138"/>
      <c r="AE6" s="138"/>
      <c r="AF6" s="138"/>
      <c r="AG6" s="139"/>
      <c r="AH6" s="138"/>
      <c r="AI6" s="138"/>
      <c r="AJ6" s="138"/>
      <c r="AK6" s="138"/>
      <c r="AL6" s="90"/>
      <c r="AM6" s="105" t="s">
        <v>63</v>
      </c>
      <c r="AN6" s="106"/>
      <c r="AO6" s="106"/>
      <c r="AP6" s="107"/>
      <c r="AQ6" s="98" t="s">
        <v>68</v>
      </c>
      <c r="AR6" s="114" t="s">
        <v>69</v>
      </c>
      <c r="AS6" s="107"/>
      <c r="AT6" s="106"/>
      <c r="AU6" s="106"/>
      <c r="AV6" s="107"/>
      <c r="AW6" s="99" t="s">
        <v>74</v>
      </c>
      <c r="AX6" s="100"/>
      <c r="AY6" s="101"/>
      <c r="AZ6" s="101"/>
      <c r="BA6" s="102"/>
      <c r="BB6" s="108"/>
      <c r="BC6" s="109"/>
      <c r="BD6" s="110"/>
    </row>
    <row r="7" spans="1:56">
      <c r="A7" s="29" t="s">
        <v>34</v>
      </c>
      <c r="B7" s="29" t="s">
        <v>9</v>
      </c>
      <c r="C7" s="29" t="s">
        <v>10</v>
      </c>
      <c r="D7" s="29" t="s">
        <v>11</v>
      </c>
      <c r="E7" s="29" t="s">
        <v>12</v>
      </c>
      <c r="F7" s="30" t="s">
        <v>13</v>
      </c>
      <c r="G7" s="29" t="s">
        <v>33</v>
      </c>
      <c r="H7" s="29" t="s">
        <v>14</v>
      </c>
      <c r="I7" s="29" t="s">
        <v>15</v>
      </c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29" t="s">
        <v>21</v>
      </c>
      <c r="P7" s="29" t="s">
        <v>22</v>
      </c>
      <c r="Q7" s="29" t="s">
        <v>23</v>
      </c>
      <c r="R7" s="29" t="s">
        <v>12</v>
      </c>
      <c r="S7" s="29" t="s">
        <v>24</v>
      </c>
      <c r="T7" s="29" t="s">
        <v>22</v>
      </c>
      <c r="U7" s="29" t="s">
        <v>23</v>
      </c>
      <c r="V7" s="29" t="s">
        <v>12</v>
      </c>
      <c r="W7" s="29" t="s">
        <v>25</v>
      </c>
      <c r="X7" s="29" t="s">
        <v>26</v>
      </c>
      <c r="Y7" s="29" t="s">
        <v>27</v>
      </c>
      <c r="Z7" s="29" t="s">
        <v>28</v>
      </c>
      <c r="AA7" s="29" t="s">
        <v>29</v>
      </c>
      <c r="AB7" s="29" t="s">
        <v>30</v>
      </c>
      <c r="AC7" s="32" t="s">
        <v>51</v>
      </c>
      <c r="AD7" s="32" t="s">
        <v>37</v>
      </c>
      <c r="AE7" s="78" t="s">
        <v>52</v>
      </c>
      <c r="AF7" s="32" t="s">
        <v>53</v>
      </c>
      <c r="AG7" s="83" t="s">
        <v>54</v>
      </c>
      <c r="AH7" s="84" t="s">
        <v>58</v>
      </c>
      <c r="AI7" s="81"/>
      <c r="AJ7" s="81" t="s">
        <v>60</v>
      </c>
      <c r="AK7" s="81" t="s">
        <v>61</v>
      </c>
      <c r="AL7" s="81" t="s">
        <v>62</v>
      </c>
      <c r="AM7" s="111" t="s">
        <v>64</v>
      </c>
      <c r="AN7" s="111" t="s">
        <v>65</v>
      </c>
      <c r="AO7" s="111" t="s">
        <v>66</v>
      </c>
      <c r="AP7" s="111" t="s">
        <v>67</v>
      </c>
      <c r="AQ7" s="111" t="s">
        <v>70</v>
      </c>
      <c r="AR7" s="111" t="s">
        <v>71</v>
      </c>
      <c r="AS7" s="111" t="s">
        <v>72</v>
      </c>
      <c r="AT7" s="103" t="s">
        <v>55</v>
      </c>
      <c r="AU7" s="103" t="s">
        <v>56</v>
      </c>
      <c r="AV7" s="104" t="s">
        <v>57</v>
      </c>
      <c r="AW7" s="112" t="s">
        <v>76</v>
      </c>
      <c r="AX7" s="113" t="s">
        <v>75</v>
      </c>
      <c r="AY7" s="140" t="s">
        <v>41</v>
      </c>
      <c r="AZ7" s="141"/>
      <c r="BA7" s="140" t="s">
        <v>40</v>
      </c>
      <c r="BB7" s="141"/>
      <c r="BC7" s="140" t="s">
        <v>39</v>
      </c>
      <c r="BD7" s="141"/>
    </row>
    <row r="8" spans="1:56">
      <c r="A8" s="33"/>
      <c r="B8" s="34"/>
      <c r="C8" s="34"/>
      <c r="D8" s="35"/>
      <c r="E8" s="135"/>
      <c r="F8" s="36"/>
      <c r="G8" s="35"/>
      <c r="H8" s="34"/>
      <c r="I8" s="35"/>
      <c r="J8" s="35"/>
      <c r="K8" s="35"/>
      <c r="L8" s="35"/>
      <c r="M8" s="35"/>
      <c r="N8" s="34"/>
      <c r="O8" s="34"/>
      <c r="P8" s="34"/>
      <c r="Q8" s="35"/>
      <c r="R8" s="35"/>
      <c r="S8" s="35"/>
      <c r="T8" s="35"/>
      <c r="U8" s="35"/>
      <c r="V8" s="34"/>
      <c r="W8" s="35"/>
      <c r="X8" s="34"/>
      <c r="Y8" s="34"/>
      <c r="Z8" s="34"/>
      <c r="AA8" s="34"/>
      <c r="AB8" s="37"/>
      <c r="AC8" s="37"/>
      <c r="AD8" s="37"/>
      <c r="AE8" s="37"/>
      <c r="AF8" s="37"/>
      <c r="AG8" s="37"/>
      <c r="AH8" s="37"/>
      <c r="AI8" s="80" t="s">
        <v>77</v>
      </c>
      <c r="AJ8" s="37"/>
      <c r="AK8" s="37"/>
      <c r="AL8" s="37"/>
      <c r="AM8" s="38"/>
      <c r="AN8" s="37"/>
      <c r="AO8" s="37"/>
      <c r="AP8" s="37"/>
      <c r="AQ8" s="37"/>
      <c r="AR8" s="82"/>
      <c r="AS8" s="80"/>
      <c r="AT8" s="80"/>
      <c r="AU8" s="80"/>
      <c r="AV8" s="80"/>
      <c r="AW8" s="37"/>
      <c r="AX8" s="38"/>
      <c r="AY8" s="39" t="s">
        <v>43</v>
      </c>
      <c r="AZ8" s="39" t="s">
        <v>42</v>
      </c>
      <c r="BA8" s="40" t="s">
        <v>43</v>
      </c>
      <c r="BB8" s="39" t="s">
        <v>42</v>
      </c>
      <c r="BC8" s="41" t="s">
        <v>42</v>
      </c>
      <c r="BD8" s="41"/>
    </row>
    <row r="9" spans="1:56">
      <c r="A9" s="50">
        <v>1</v>
      </c>
      <c r="B9" s="51">
        <v>22.6</v>
      </c>
      <c r="C9" s="51">
        <v>26</v>
      </c>
      <c r="D9" s="51">
        <v>18.600000000000001</v>
      </c>
      <c r="E9" s="135">
        <v>7.4</v>
      </c>
      <c r="F9" s="51">
        <v>17.2</v>
      </c>
      <c r="G9" s="51">
        <v>17.399999999999999</v>
      </c>
      <c r="H9" s="51">
        <v>16.399999999999999</v>
      </c>
      <c r="I9" s="51">
        <v>17.2</v>
      </c>
      <c r="J9" s="51">
        <v>15.2</v>
      </c>
      <c r="K9" s="51">
        <v>14.4</v>
      </c>
      <c r="L9" s="53">
        <v>58</v>
      </c>
      <c r="M9" s="53">
        <v>78</v>
      </c>
      <c r="N9" s="53">
        <v>47</v>
      </c>
      <c r="O9" s="51">
        <v>866.3</v>
      </c>
      <c r="P9" s="51">
        <v>867.7</v>
      </c>
      <c r="Q9" s="51">
        <v>864.9</v>
      </c>
      <c r="R9" s="52">
        <f t="shared" ref="R9:R38" si="0">P9-Q9</f>
        <v>2.8000000000000682</v>
      </c>
      <c r="S9" s="51">
        <v>1013.5</v>
      </c>
      <c r="T9" s="51">
        <v>1014.7</v>
      </c>
      <c r="U9" s="51">
        <v>1010</v>
      </c>
      <c r="V9" s="52">
        <f t="shared" ref="V9:V38" si="1">T9-U9</f>
        <v>4.7000000000000455</v>
      </c>
      <c r="W9" s="53">
        <v>7</v>
      </c>
      <c r="X9" s="53">
        <v>10</v>
      </c>
      <c r="Y9" s="53">
        <v>2</v>
      </c>
      <c r="Z9" s="51">
        <v>0.5</v>
      </c>
      <c r="AA9" s="51" t="s">
        <v>88</v>
      </c>
      <c r="AB9" s="54">
        <v>3.31</v>
      </c>
      <c r="AC9" s="54" t="s">
        <v>107</v>
      </c>
      <c r="AD9" s="54"/>
      <c r="AE9" s="54"/>
      <c r="AF9" s="54"/>
      <c r="AG9" s="54"/>
      <c r="AH9" s="54"/>
      <c r="AI9" s="54"/>
      <c r="AJ9" s="54"/>
      <c r="AK9" s="54"/>
      <c r="AL9" s="54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46">
        <v>248</v>
      </c>
      <c r="AZ9" s="43">
        <v>1.6</v>
      </c>
      <c r="BA9" s="45">
        <v>180</v>
      </c>
      <c r="BB9" s="44">
        <v>4.2</v>
      </c>
      <c r="BC9" s="42">
        <v>1.7</v>
      </c>
      <c r="BD9" s="91"/>
    </row>
    <row r="10" spans="1:56">
      <c r="A10" s="50">
        <f t="shared" ref="A10:A15" si="2">A9+1</f>
        <v>2</v>
      </c>
      <c r="B10" s="51">
        <v>22.9</v>
      </c>
      <c r="C10" s="51">
        <v>28.8</v>
      </c>
      <c r="D10" s="51">
        <v>17.899999999999999</v>
      </c>
      <c r="E10" s="135">
        <f t="shared" ref="E10:E38" si="3">C10-D10</f>
        <v>10.900000000000002</v>
      </c>
      <c r="F10" s="51">
        <v>18</v>
      </c>
      <c r="G10" s="51">
        <v>18.7</v>
      </c>
      <c r="H10" s="51">
        <v>18.5</v>
      </c>
      <c r="I10" s="51">
        <v>19.600000000000001</v>
      </c>
      <c r="J10" s="51">
        <v>17.100000000000001</v>
      </c>
      <c r="K10" s="51">
        <v>16.399999999999999</v>
      </c>
      <c r="L10" s="53">
        <v>66</v>
      </c>
      <c r="M10" s="53">
        <v>91</v>
      </c>
      <c r="N10" s="53">
        <v>43</v>
      </c>
      <c r="O10" s="51">
        <v>865.5</v>
      </c>
      <c r="P10" s="51">
        <v>867.2</v>
      </c>
      <c r="Q10" s="51">
        <v>863.1</v>
      </c>
      <c r="R10" s="52">
        <f t="shared" si="0"/>
        <v>4.1000000000000227</v>
      </c>
      <c r="S10" s="51">
        <v>1011</v>
      </c>
      <c r="T10" s="51">
        <v>1014.4</v>
      </c>
      <c r="U10" s="51">
        <v>1007.5</v>
      </c>
      <c r="V10" s="52">
        <f t="shared" si="1"/>
        <v>6.8999999999999773</v>
      </c>
      <c r="W10" s="53">
        <v>8</v>
      </c>
      <c r="X10" s="53">
        <v>10</v>
      </c>
      <c r="Y10" s="53">
        <v>2</v>
      </c>
      <c r="Z10" s="58">
        <v>1.3</v>
      </c>
      <c r="AA10" s="51">
        <v>11</v>
      </c>
      <c r="AB10" s="54">
        <v>2.74</v>
      </c>
      <c r="AC10" s="54" t="s">
        <v>107</v>
      </c>
      <c r="AD10" s="54" t="s">
        <v>107</v>
      </c>
      <c r="AE10" s="54"/>
      <c r="AF10" s="54"/>
      <c r="AG10" s="54"/>
      <c r="AH10" s="54"/>
      <c r="AI10" s="54"/>
      <c r="AJ10" s="54" t="s">
        <v>82</v>
      </c>
      <c r="AK10" s="54"/>
      <c r="AL10" s="54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46" t="s">
        <v>86</v>
      </c>
      <c r="AZ10" s="43">
        <v>2.7</v>
      </c>
      <c r="BA10" s="45">
        <v>293</v>
      </c>
      <c r="BB10" s="44">
        <v>11.8</v>
      </c>
      <c r="BC10" s="42">
        <v>2.4</v>
      </c>
      <c r="BD10" s="91"/>
    </row>
    <row r="11" spans="1:56">
      <c r="A11" s="50">
        <f t="shared" si="2"/>
        <v>3</v>
      </c>
      <c r="B11" s="51">
        <v>22.5</v>
      </c>
      <c r="C11" s="51">
        <v>28.8</v>
      </c>
      <c r="D11" s="51">
        <v>17.8</v>
      </c>
      <c r="E11" s="135">
        <f t="shared" si="3"/>
        <v>11</v>
      </c>
      <c r="F11" s="51">
        <v>16.5</v>
      </c>
      <c r="G11" s="51">
        <v>18.100000000000001</v>
      </c>
      <c r="H11" s="51">
        <v>17.5</v>
      </c>
      <c r="I11" s="51">
        <v>19.3</v>
      </c>
      <c r="J11" s="51">
        <v>15.4</v>
      </c>
      <c r="K11" s="51">
        <v>15.5</v>
      </c>
      <c r="L11" s="53">
        <v>63</v>
      </c>
      <c r="M11" s="53">
        <v>91</v>
      </c>
      <c r="N11" s="53">
        <v>40</v>
      </c>
      <c r="O11" s="51">
        <v>863.6</v>
      </c>
      <c r="P11" s="51">
        <v>865.3</v>
      </c>
      <c r="Q11" s="51">
        <v>861.1</v>
      </c>
      <c r="R11" s="52">
        <f t="shared" si="0"/>
        <v>4.1999999999999318</v>
      </c>
      <c r="S11" s="51">
        <v>1009.3</v>
      </c>
      <c r="T11" s="51">
        <v>1013.1</v>
      </c>
      <c r="U11" s="51">
        <v>1005.1</v>
      </c>
      <c r="V11" s="52">
        <f t="shared" si="1"/>
        <v>8</v>
      </c>
      <c r="W11" s="53">
        <v>6</v>
      </c>
      <c r="X11" s="53">
        <v>10</v>
      </c>
      <c r="Y11" s="53">
        <v>2</v>
      </c>
      <c r="Z11" s="58">
        <v>2.8</v>
      </c>
      <c r="AA11" s="51">
        <v>1.8</v>
      </c>
      <c r="AB11" s="54">
        <v>4.24</v>
      </c>
      <c r="AC11" s="54" t="s">
        <v>107</v>
      </c>
      <c r="AD11" s="54"/>
      <c r="AE11" s="54"/>
      <c r="AF11" s="54"/>
      <c r="AG11" s="54"/>
      <c r="AH11" s="54"/>
      <c r="AI11" s="54"/>
      <c r="AJ11" s="54" t="s">
        <v>82</v>
      </c>
      <c r="AK11" s="54"/>
      <c r="AL11" s="54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46">
        <v>68</v>
      </c>
      <c r="AZ11" s="43">
        <v>2.6</v>
      </c>
      <c r="BA11" s="45">
        <v>68</v>
      </c>
      <c r="BB11" s="44">
        <v>7.8</v>
      </c>
      <c r="BC11" s="42">
        <v>2.2999999999999998</v>
      </c>
      <c r="BD11" s="91"/>
    </row>
    <row r="12" spans="1:56">
      <c r="A12" s="50">
        <f t="shared" si="2"/>
        <v>4</v>
      </c>
      <c r="B12" s="51">
        <v>23</v>
      </c>
      <c r="C12" s="51">
        <v>29.2</v>
      </c>
      <c r="D12" s="51">
        <v>17.8</v>
      </c>
      <c r="E12" s="135">
        <f t="shared" si="3"/>
        <v>11.399999999999999</v>
      </c>
      <c r="F12" s="51">
        <v>16.2</v>
      </c>
      <c r="G12" s="51">
        <v>17.600000000000001</v>
      </c>
      <c r="H12" s="51">
        <v>16.5</v>
      </c>
      <c r="I12" s="51">
        <v>18.7</v>
      </c>
      <c r="J12" s="51">
        <v>14.1</v>
      </c>
      <c r="K12" s="51">
        <v>14.5</v>
      </c>
      <c r="L12" s="53">
        <v>59</v>
      </c>
      <c r="M12" s="53">
        <v>92</v>
      </c>
      <c r="N12" s="53">
        <v>35</v>
      </c>
      <c r="O12" s="51">
        <v>862.3</v>
      </c>
      <c r="P12" s="51">
        <v>864.4</v>
      </c>
      <c r="Q12" s="51">
        <v>860.3</v>
      </c>
      <c r="R12" s="52">
        <f t="shared" si="0"/>
        <v>4.1000000000000227</v>
      </c>
      <c r="S12" s="51">
        <v>1008.1</v>
      </c>
      <c r="T12" s="51">
        <v>1010.4</v>
      </c>
      <c r="U12" s="51">
        <v>1003.9</v>
      </c>
      <c r="V12" s="52">
        <f t="shared" si="1"/>
        <v>6.5</v>
      </c>
      <c r="W12" s="53">
        <v>7</v>
      </c>
      <c r="X12" s="53">
        <v>10</v>
      </c>
      <c r="Y12" s="53">
        <v>2</v>
      </c>
      <c r="Z12" s="58">
        <v>7.1</v>
      </c>
      <c r="AA12" s="51">
        <v>0.2</v>
      </c>
      <c r="AB12" s="54">
        <v>5.23</v>
      </c>
      <c r="AC12" s="54" t="s">
        <v>107</v>
      </c>
      <c r="AD12" s="54"/>
      <c r="AE12" s="54"/>
      <c r="AF12" s="54"/>
      <c r="AG12" s="54"/>
      <c r="AH12" s="54"/>
      <c r="AI12" s="54"/>
      <c r="AJ12" s="54" t="s">
        <v>82</v>
      </c>
      <c r="AK12" s="54"/>
      <c r="AL12" s="54"/>
      <c r="AM12" s="17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46">
        <v>293</v>
      </c>
      <c r="AZ12" s="43">
        <v>3.1</v>
      </c>
      <c r="BA12" s="45">
        <v>23</v>
      </c>
      <c r="BB12" s="89">
        <v>11.2</v>
      </c>
      <c r="BC12" s="42">
        <v>3</v>
      </c>
      <c r="BD12" s="91"/>
    </row>
    <row r="13" spans="1:56">
      <c r="A13" s="50">
        <f t="shared" si="2"/>
        <v>5</v>
      </c>
      <c r="B13" s="51">
        <v>22.8</v>
      </c>
      <c r="C13" s="51">
        <v>28.4</v>
      </c>
      <c r="D13" s="51">
        <v>16.899999999999999</v>
      </c>
      <c r="E13" s="135">
        <f t="shared" si="3"/>
        <v>11.5</v>
      </c>
      <c r="F13" s="51">
        <v>15.4</v>
      </c>
      <c r="G13" s="51">
        <v>17.8</v>
      </c>
      <c r="H13" s="51">
        <v>16.8</v>
      </c>
      <c r="I13" s="51">
        <v>18.3</v>
      </c>
      <c r="J13" s="51">
        <v>16.100000000000001</v>
      </c>
      <c r="K13" s="51">
        <v>14.9</v>
      </c>
      <c r="L13" s="53">
        <v>60</v>
      </c>
      <c r="M13" s="53">
        <v>92</v>
      </c>
      <c r="N13" s="53">
        <v>38</v>
      </c>
      <c r="O13" s="51">
        <v>863.5</v>
      </c>
      <c r="P13" s="51">
        <v>865.7</v>
      </c>
      <c r="Q13" s="51">
        <v>861.8</v>
      </c>
      <c r="R13" s="52">
        <f t="shared" si="0"/>
        <v>3.9000000000000909</v>
      </c>
      <c r="S13" s="51">
        <v>1010.1</v>
      </c>
      <c r="T13" s="51">
        <v>1013.1</v>
      </c>
      <c r="U13" s="51">
        <v>1006.5</v>
      </c>
      <c r="V13" s="52">
        <f t="shared" si="1"/>
        <v>6.6000000000000227</v>
      </c>
      <c r="W13" s="53">
        <v>5</v>
      </c>
      <c r="X13" s="53">
        <v>10</v>
      </c>
      <c r="Y13" s="53">
        <v>2</v>
      </c>
      <c r="Z13" s="51">
        <v>8</v>
      </c>
      <c r="AA13" s="51">
        <v>0</v>
      </c>
      <c r="AB13" s="54">
        <v>5.47</v>
      </c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46">
        <v>68</v>
      </c>
      <c r="AZ13" s="43">
        <v>2.4</v>
      </c>
      <c r="BA13" s="45">
        <v>68</v>
      </c>
      <c r="BB13" s="44">
        <v>6.7</v>
      </c>
      <c r="BC13" s="42">
        <v>2.4</v>
      </c>
      <c r="BD13" s="91"/>
    </row>
    <row r="14" spans="1:56">
      <c r="A14" s="50">
        <f t="shared" si="2"/>
        <v>6</v>
      </c>
      <c r="B14" s="51">
        <v>22.2</v>
      </c>
      <c r="C14" s="51">
        <v>30.2</v>
      </c>
      <c r="D14" s="51">
        <v>18.2</v>
      </c>
      <c r="E14" s="135">
        <f t="shared" si="3"/>
        <v>12</v>
      </c>
      <c r="F14" s="51">
        <v>16.600000000000001</v>
      </c>
      <c r="G14" s="51">
        <v>17.399999999999999</v>
      </c>
      <c r="H14" s="51">
        <v>17.3</v>
      </c>
      <c r="I14" s="51">
        <v>18.3</v>
      </c>
      <c r="J14" s="51">
        <v>16.3</v>
      </c>
      <c r="K14" s="51">
        <v>15.3</v>
      </c>
      <c r="L14" s="53">
        <v>68</v>
      </c>
      <c r="M14" s="53">
        <v>81</v>
      </c>
      <c r="N14" s="53">
        <v>49</v>
      </c>
      <c r="O14" s="51">
        <v>865.3</v>
      </c>
      <c r="P14" s="51">
        <v>865.9</v>
      </c>
      <c r="Q14" s="51">
        <v>864.2</v>
      </c>
      <c r="R14" s="52">
        <f t="shared" si="0"/>
        <v>1.6999999999999318</v>
      </c>
      <c r="S14" s="51">
        <v>1011.8</v>
      </c>
      <c r="T14" s="51">
        <v>1012.8</v>
      </c>
      <c r="U14" s="51">
        <v>1010</v>
      </c>
      <c r="V14" s="52">
        <f t="shared" si="1"/>
        <v>2.7999999999999545</v>
      </c>
      <c r="W14" s="53">
        <v>2</v>
      </c>
      <c r="X14" s="53">
        <v>10</v>
      </c>
      <c r="Y14" s="53">
        <v>2</v>
      </c>
      <c r="Z14" s="58">
        <v>8.3000000000000007</v>
      </c>
      <c r="AA14" s="51">
        <v>0</v>
      </c>
      <c r="AB14" s="54">
        <v>5.99</v>
      </c>
      <c r="AC14" s="54"/>
      <c r="AD14" s="54"/>
      <c r="AE14" s="54"/>
      <c r="AF14" s="54"/>
      <c r="AG14" s="54"/>
      <c r="AH14" s="54"/>
      <c r="AI14" s="54"/>
      <c r="AJ14" s="54" t="s">
        <v>82</v>
      </c>
      <c r="AK14" s="54"/>
      <c r="AL14" s="54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46">
        <v>68</v>
      </c>
      <c r="AZ14" s="43">
        <v>1.5</v>
      </c>
      <c r="BA14" s="45">
        <v>68</v>
      </c>
      <c r="BB14" s="44">
        <v>3.4</v>
      </c>
      <c r="BC14" s="42">
        <v>1.5</v>
      </c>
      <c r="BD14" s="92"/>
    </row>
    <row r="15" spans="1:56">
      <c r="A15" s="50">
        <f t="shared" si="2"/>
        <v>7</v>
      </c>
      <c r="B15" s="51">
        <v>23.2</v>
      </c>
      <c r="C15" s="51">
        <v>31.3</v>
      </c>
      <c r="D15" s="51">
        <v>16</v>
      </c>
      <c r="E15" s="135">
        <f t="shared" si="3"/>
        <v>15.3</v>
      </c>
      <c r="F15" s="51">
        <v>15.2</v>
      </c>
      <c r="G15" s="51">
        <v>17.399999999999999</v>
      </c>
      <c r="H15" s="51">
        <v>15.9</v>
      </c>
      <c r="I15" s="51">
        <v>17.600000000000001</v>
      </c>
      <c r="J15" s="51">
        <v>14.3</v>
      </c>
      <c r="K15" s="51">
        <v>14</v>
      </c>
      <c r="L15" s="53">
        <v>57</v>
      </c>
      <c r="M15" s="53">
        <v>88</v>
      </c>
      <c r="N15" s="53">
        <v>32</v>
      </c>
      <c r="O15" s="51">
        <v>862.2</v>
      </c>
      <c r="P15" s="51">
        <v>864.3</v>
      </c>
      <c r="Q15" s="51">
        <v>859.2</v>
      </c>
      <c r="R15" s="52">
        <f t="shared" si="0"/>
        <v>5.0999999999999091</v>
      </c>
      <c r="S15" s="51">
        <v>1008.2</v>
      </c>
      <c r="T15" s="51">
        <v>1011.7</v>
      </c>
      <c r="U15" s="51">
        <v>1002.1</v>
      </c>
      <c r="V15" s="52">
        <f t="shared" si="1"/>
        <v>9.6000000000000227</v>
      </c>
      <c r="W15" s="53">
        <v>5</v>
      </c>
      <c r="X15" s="53">
        <v>10</v>
      </c>
      <c r="Y15" s="53">
        <v>2</v>
      </c>
      <c r="Z15" s="51">
        <v>8.3000000000000007</v>
      </c>
      <c r="AA15" s="51">
        <v>10.5</v>
      </c>
      <c r="AB15" s="54">
        <v>5.0599999999999996</v>
      </c>
      <c r="AC15" s="54" t="s">
        <v>107</v>
      </c>
      <c r="AD15" s="54" t="s">
        <v>107</v>
      </c>
      <c r="AE15" s="54" t="s">
        <v>99</v>
      </c>
      <c r="AF15" s="54"/>
      <c r="AG15" s="54"/>
      <c r="AH15" s="54"/>
      <c r="AI15" s="54"/>
      <c r="AJ15" s="54" t="s">
        <v>82</v>
      </c>
      <c r="AK15" s="54"/>
      <c r="AL15" s="54"/>
      <c r="AM15" s="16"/>
      <c r="AN15" s="16"/>
      <c r="AO15" s="16"/>
      <c r="AP15" s="16"/>
      <c r="AQ15" s="16"/>
      <c r="AR15" s="16"/>
      <c r="AS15" s="16"/>
      <c r="AT15" s="16" t="s">
        <v>83</v>
      </c>
      <c r="AU15" s="16" t="s">
        <v>82</v>
      </c>
      <c r="AV15" s="16" t="s">
        <v>112</v>
      </c>
      <c r="AW15" s="16"/>
      <c r="AX15" s="16" t="s">
        <v>109</v>
      </c>
      <c r="AY15" s="43">
        <v>90</v>
      </c>
      <c r="AZ15" s="1">
        <v>1.9</v>
      </c>
      <c r="BA15" s="45">
        <v>338</v>
      </c>
      <c r="BB15" s="44">
        <v>11.2</v>
      </c>
      <c r="BC15" s="42">
        <v>1.9</v>
      </c>
      <c r="BD15" s="46"/>
    </row>
    <row r="16" spans="1:56">
      <c r="A16" s="50">
        <v>8</v>
      </c>
      <c r="B16" s="51">
        <v>20.2</v>
      </c>
      <c r="C16" s="51">
        <v>28.4</v>
      </c>
      <c r="D16" s="51">
        <v>16</v>
      </c>
      <c r="E16" s="135">
        <f t="shared" si="3"/>
        <v>12.399999999999999</v>
      </c>
      <c r="F16" s="51">
        <v>15.6</v>
      </c>
      <c r="G16" s="51">
        <v>17.100000000000001</v>
      </c>
      <c r="H16" s="51">
        <v>17.399999999999999</v>
      </c>
      <c r="I16" s="51">
        <v>18.100000000000001</v>
      </c>
      <c r="J16" s="51">
        <v>16.5</v>
      </c>
      <c r="K16" s="51">
        <v>15.4</v>
      </c>
      <c r="L16" s="53">
        <v>75</v>
      </c>
      <c r="M16" s="53">
        <v>94</v>
      </c>
      <c r="N16" s="53">
        <v>46</v>
      </c>
      <c r="O16" s="51">
        <v>861.8</v>
      </c>
      <c r="P16" s="51">
        <v>863.9</v>
      </c>
      <c r="Q16" s="51">
        <v>859.6</v>
      </c>
      <c r="R16" s="52">
        <f t="shared" si="0"/>
        <v>4.2999999999999545</v>
      </c>
      <c r="S16" s="51">
        <v>1007.9</v>
      </c>
      <c r="T16" s="51">
        <v>1011.3</v>
      </c>
      <c r="U16" s="51">
        <v>1004.7</v>
      </c>
      <c r="V16" s="52">
        <f t="shared" si="1"/>
        <v>6.5999999999999091</v>
      </c>
      <c r="W16" s="53">
        <v>5</v>
      </c>
      <c r="X16" s="53">
        <v>10</v>
      </c>
      <c r="Y16" s="53">
        <v>2</v>
      </c>
      <c r="Z16" s="51">
        <v>7</v>
      </c>
      <c r="AA16" s="51">
        <v>4.8</v>
      </c>
      <c r="AB16" s="54">
        <v>8.5500000000000007</v>
      </c>
      <c r="AC16" s="54" t="s">
        <v>107</v>
      </c>
      <c r="AD16" s="54" t="s">
        <v>107</v>
      </c>
      <c r="AE16" s="54"/>
      <c r="AF16" s="54"/>
      <c r="AG16" s="54"/>
      <c r="AH16" s="54"/>
      <c r="AI16" s="54"/>
      <c r="AJ16" s="54" t="s">
        <v>82</v>
      </c>
      <c r="AK16" s="54"/>
      <c r="AL16" s="54"/>
      <c r="AM16" s="17"/>
      <c r="AN16" s="16"/>
      <c r="AO16" s="16"/>
      <c r="AP16" s="16"/>
      <c r="AQ16" s="16"/>
      <c r="AR16" s="16"/>
      <c r="AS16" s="16" t="s">
        <v>92</v>
      </c>
      <c r="AT16" s="16" t="s">
        <v>83</v>
      </c>
      <c r="AU16" s="16" t="s">
        <v>82</v>
      </c>
      <c r="AV16" s="16"/>
      <c r="AW16" s="16"/>
      <c r="AX16" s="16"/>
      <c r="AY16" s="43" t="s">
        <v>86</v>
      </c>
      <c r="AZ16" s="1">
        <v>2.5</v>
      </c>
      <c r="BA16" s="45">
        <v>248</v>
      </c>
      <c r="BB16" s="44">
        <v>10.1</v>
      </c>
      <c r="BC16" s="42">
        <v>2.5</v>
      </c>
      <c r="BD16" s="46"/>
    </row>
    <row r="17" spans="1:56">
      <c r="A17" s="50">
        <f>A16+1</f>
        <v>9</v>
      </c>
      <c r="B17" s="51">
        <v>22.7</v>
      </c>
      <c r="C17" s="51">
        <v>30</v>
      </c>
      <c r="D17" s="51">
        <v>14.6</v>
      </c>
      <c r="E17" s="135">
        <f t="shared" si="3"/>
        <v>15.4</v>
      </c>
      <c r="F17" s="51">
        <v>14.2</v>
      </c>
      <c r="G17" s="51">
        <v>17.3</v>
      </c>
      <c r="H17" s="51">
        <v>16.5</v>
      </c>
      <c r="I17" s="51">
        <v>18.100000000000001</v>
      </c>
      <c r="J17" s="51">
        <v>13.6</v>
      </c>
      <c r="K17" s="51">
        <v>14.5</v>
      </c>
      <c r="L17" s="53">
        <v>61</v>
      </c>
      <c r="M17" s="53">
        <v>96</v>
      </c>
      <c r="N17" s="53">
        <v>33</v>
      </c>
      <c r="O17" s="51">
        <v>862.7</v>
      </c>
      <c r="P17" s="51">
        <v>864.3</v>
      </c>
      <c r="Q17" s="51">
        <v>860.8</v>
      </c>
      <c r="R17" s="52">
        <f t="shared" si="0"/>
        <v>3.5</v>
      </c>
      <c r="S17" s="51">
        <v>1008.4</v>
      </c>
      <c r="T17" s="51">
        <v>1012.1</v>
      </c>
      <c r="U17" s="51">
        <v>1004.5</v>
      </c>
      <c r="V17" s="52">
        <f t="shared" si="1"/>
        <v>7.6000000000000227</v>
      </c>
      <c r="W17" s="53">
        <v>2</v>
      </c>
      <c r="X17" s="53">
        <v>10</v>
      </c>
      <c r="Y17" s="53">
        <v>2</v>
      </c>
      <c r="Z17" s="51">
        <v>10</v>
      </c>
      <c r="AA17" s="51">
        <v>0</v>
      </c>
      <c r="AB17" s="54">
        <v>4.1100000000000003</v>
      </c>
      <c r="AC17" s="54"/>
      <c r="AD17" s="54"/>
      <c r="AE17" s="54"/>
      <c r="AF17" s="54"/>
      <c r="AG17" s="54"/>
      <c r="AH17" s="54"/>
      <c r="AI17" s="54"/>
      <c r="AJ17" s="54" t="s">
        <v>82</v>
      </c>
      <c r="AK17" s="54"/>
      <c r="AL17" s="54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9" t="s">
        <v>86</v>
      </c>
      <c r="AZ17" s="43">
        <v>1.7</v>
      </c>
      <c r="BA17" s="45">
        <v>293</v>
      </c>
      <c r="BB17" s="77">
        <v>6.4</v>
      </c>
      <c r="BC17" s="43">
        <v>1.7</v>
      </c>
      <c r="BD17" s="46"/>
    </row>
    <row r="18" spans="1:56" s="128" customFormat="1">
      <c r="A18" s="118">
        <f>A17+1</f>
        <v>10</v>
      </c>
      <c r="B18" s="119">
        <v>22.5</v>
      </c>
      <c r="C18" s="119">
        <v>28.9</v>
      </c>
      <c r="D18" s="119">
        <v>16.399999999999999</v>
      </c>
      <c r="E18" s="135">
        <f t="shared" si="3"/>
        <v>12.5</v>
      </c>
      <c r="F18" s="119">
        <v>15.3</v>
      </c>
      <c r="G18" s="119">
        <v>17.600000000000001</v>
      </c>
      <c r="H18" s="119">
        <v>17.3</v>
      </c>
      <c r="I18" s="119">
        <v>18.100000000000001</v>
      </c>
      <c r="J18" s="119">
        <v>15.7</v>
      </c>
      <c r="K18" s="119">
        <v>15.2</v>
      </c>
      <c r="L18" s="121">
        <v>65</v>
      </c>
      <c r="M18" s="121">
        <v>91</v>
      </c>
      <c r="N18" s="121">
        <v>41</v>
      </c>
      <c r="O18" s="119">
        <v>864</v>
      </c>
      <c r="P18" s="119">
        <v>865.6</v>
      </c>
      <c r="Q18" s="119">
        <v>862.3</v>
      </c>
      <c r="R18" s="120">
        <f t="shared" si="0"/>
        <v>3.3000000000000682</v>
      </c>
      <c r="S18" s="119">
        <v>1009.4</v>
      </c>
      <c r="T18" s="119">
        <v>1012.7</v>
      </c>
      <c r="U18" s="119">
        <v>1007</v>
      </c>
      <c r="V18" s="120">
        <f t="shared" si="1"/>
        <v>5.7000000000000455</v>
      </c>
      <c r="W18" s="121">
        <v>3</v>
      </c>
      <c r="X18" s="121">
        <v>10</v>
      </c>
      <c r="Y18" s="121">
        <v>2</v>
      </c>
      <c r="Z18" s="119">
        <v>6.9</v>
      </c>
      <c r="AA18" s="119" t="s">
        <v>88</v>
      </c>
      <c r="AB18" s="122">
        <v>5.49</v>
      </c>
      <c r="AC18" s="122" t="s">
        <v>107</v>
      </c>
      <c r="AD18" s="122"/>
      <c r="AE18" s="122"/>
      <c r="AF18" s="122"/>
      <c r="AG18" s="122"/>
      <c r="AH18" s="122"/>
      <c r="AI18" s="122"/>
      <c r="AJ18" s="122" t="s">
        <v>82</v>
      </c>
      <c r="AK18" s="122"/>
      <c r="AL18" s="122"/>
      <c r="AM18" s="123"/>
      <c r="AN18" s="124"/>
      <c r="AO18" s="124"/>
      <c r="AP18" s="124"/>
      <c r="AQ18" s="124"/>
      <c r="AR18" s="124"/>
      <c r="AS18" s="124"/>
      <c r="AT18" s="124" t="s">
        <v>83</v>
      </c>
      <c r="AU18" s="124" t="s">
        <v>82</v>
      </c>
      <c r="AV18" s="124" t="s">
        <v>112</v>
      </c>
      <c r="AW18" s="124"/>
      <c r="AX18" s="123" t="s">
        <v>97</v>
      </c>
      <c r="AY18" s="129">
        <v>68</v>
      </c>
      <c r="AZ18" s="125">
        <v>1.6</v>
      </c>
      <c r="BA18" s="130">
        <v>270</v>
      </c>
      <c r="BB18" s="126">
        <v>7.8</v>
      </c>
      <c r="BC18" s="125">
        <v>1.6</v>
      </c>
      <c r="BD18" s="127"/>
    </row>
    <row r="19" spans="1:56">
      <c r="A19" s="50">
        <f>A18+1</f>
        <v>11</v>
      </c>
      <c r="B19" s="51">
        <v>22.4</v>
      </c>
      <c r="C19" s="51">
        <v>28.6</v>
      </c>
      <c r="D19" s="51">
        <v>15.6</v>
      </c>
      <c r="E19" s="52">
        <f t="shared" si="3"/>
        <v>13.000000000000002</v>
      </c>
      <c r="F19" s="51">
        <v>15.2</v>
      </c>
      <c r="G19" s="51">
        <v>17.2</v>
      </c>
      <c r="H19" s="51">
        <v>16.5</v>
      </c>
      <c r="I19" s="51">
        <v>18.3</v>
      </c>
      <c r="J19" s="51">
        <v>14.4</v>
      </c>
      <c r="K19" s="51">
        <v>14.5</v>
      </c>
      <c r="L19" s="53">
        <v>62</v>
      </c>
      <c r="M19" s="53">
        <v>94</v>
      </c>
      <c r="N19" s="53">
        <v>38</v>
      </c>
      <c r="O19" s="51">
        <v>863.7</v>
      </c>
      <c r="P19" s="51">
        <v>865.5</v>
      </c>
      <c r="Q19" s="51">
        <v>861.5</v>
      </c>
      <c r="R19" s="52">
        <f t="shared" si="0"/>
        <v>4</v>
      </c>
      <c r="S19" s="51">
        <v>1009.5</v>
      </c>
      <c r="T19" s="51">
        <v>1013.8</v>
      </c>
      <c r="U19" s="51">
        <v>1005.4</v>
      </c>
      <c r="V19" s="52">
        <f t="shared" si="1"/>
        <v>8.3999999999999773</v>
      </c>
      <c r="W19" s="53">
        <v>5</v>
      </c>
      <c r="X19" s="53">
        <v>10</v>
      </c>
      <c r="Y19" s="53">
        <v>2</v>
      </c>
      <c r="Z19" s="51">
        <v>7.1</v>
      </c>
      <c r="AA19" s="51">
        <v>0</v>
      </c>
      <c r="AB19" s="54">
        <v>4.63</v>
      </c>
      <c r="AC19" s="54"/>
      <c r="AD19" s="54"/>
      <c r="AE19" s="54"/>
      <c r="AF19" s="54"/>
      <c r="AG19" s="54"/>
      <c r="AH19" s="54"/>
      <c r="AI19" s="54"/>
      <c r="AJ19" s="54" t="s">
        <v>82</v>
      </c>
      <c r="AK19" s="54"/>
      <c r="AL19" s="54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31">
        <v>68</v>
      </c>
      <c r="AZ19" s="43">
        <v>1.6</v>
      </c>
      <c r="BA19" s="45">
        <v>293</v>
      </c>
      <c r="BB19" s="44">
        <v>7</v>
      </c>
      <c r="BC19" s="43">
        <v>1.7</v>
      </c>
      <c r="BD19" s="46"/>
    </row>
    <row r="20" spans="1:56">
      <c r="A20" s="55">
        <v>12</v>
      </c>
      <c r="B20" s="51">
        <v>19.600000000000001</v>
      </c>
      <c r="C20" s="51">
        <v>26.5</v>
      </c>
      <c r="D20" s="51">
        <v>16</v>
      </c>
      <c r="E20" s="52">
        <f t="shared" si="3"/>
        <v>10.5</v>
      </c>
      <c r="F20" s="51">
        <v>14.5</v>
      </c>
      <c r="G20" s="51">
        <v>16.5</v>
      </c>
      <c r="H20" s="51">
        <v>10.6</v>
      </c>
      <c r="I20" s="51">
        <v>18.5</v>
      </c>
      <c r="J20" s="51">
        <v>16.100000000000001</v>
      </c>
      <c r="K20" s="51">
        <v>14.7</v>
      </c>
      <c r="L20" s="53">
        <v>72</v>
      </c>
      <c r="M20" s="53">
        <v>89</v>
      </c>
      <c r="N20" s="53">
        <v>53</v>
      </c>
      <c r="O20" s="51">
        <v>863.2</v>
      </c>
      <c r="P20" s="51">
        <v>864.9</v>
      </c>
      <c r="Q20" s="51">
        <v>862.4</v>
      </c>
      <c r="R20" s="52">
        <f t="shared" si="0"/>
        <v>2.5</v>
      </c>
      <c r="S20" s="51">
        <v>1009.2</v>
      </c>
      <c r="T20" s="51">
        <v>1010</v>
      </c>
      <c r="U20" s="51">
        <v>1008.3</v>
      </c>
      <c r="V20" s="52">
        <f t="shared" si="1"/>
        <v>1.7000000000000455</v>
      </c>
      <c r="W20" s="53">
        <v>4</v>
      </c>
      <c r="X20" s="53">
        <v>10</v>
      </c>
      <c r="Y20" s="53">
        <v>2</v>
      </c>
      <c r="Z20" s="51">
        <v>8.6999999999999993</v>
      </c>
      <c r="AA20" s="51">
        <v>2.8</v>
      </c>
      <c r="AB20" s="54">
        <v>4.1399999999999997</v>
      </c>
      <c r="AC20" s="54" t="s">
        <v>107</v>
      </c>
      <c r="AD20" s="54" t="s">
        <v>107</v>
      </c>
      <c r="AE20" s="54"/>
      <c r="AF20" s="54"/>
      <c r="AG20" s="54"/>
      <c r="AH20" s="54"/>
      <c r="AI20" s="54"/>
      <c r="AJ20" s="54" t="s">
        <v>82</v>
      </c>
      <c r="AK20" s="54"/>
      <c r="AL20" s="54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31">
        <v>270</v>
      </c>
      <c r="AZ20" s="43">
        <v>1.1000000000000001</v>
      </c>
      <c r="BA20" s="45">
        <v>68</v>
      </c>
      <c r="BB20" s="44">
        <v>5.6</v>
      </c>
      <c r="BC20" s="43">
        <v>2.2000000000000002</v>
      </c>
      <c r="BD20" s="46"/>
    </row>
    <row r="21" spans="1:56">
      <c r="A21" s="55">
        <v>13</v>
      </c>
      <c r="B21" s="51">
        <v>21</v>
      </c>
      <c r="C21" s="51">
        <v>27.5</v>
      </c>
      <c r="D21" s="51">
        <v>13.7</v>
      </c>
      <c r="E21" s="52">
        <f t="shared" si="3"/>
        <v>13.8</v>
      </c>
      <c r="F21" s="51">
        <v>12.5</v>
      </c>
      <c r="G21" s="51">
        <v>15.9</v>
      </c>
      <c r="H21" s="51">
        <v>14.6</v>
      </c>
      <c r="I21" s="51">
        <v>16.3</v>
      </c>
      <c r="J21" s="51">
        <v>12.7</v>
      </c>
      <c r="K21" s="51">
        <v>12.6</v>
      </c>
      <c r="L21" s="53">
        <v>58</v>
      </c>
      <c r="M21" s="53">
        <v>91</v>
      </c>
      <c r="N21" s="53">
        <v>35</v>
      </c>
      <c r="O21" s="51">
        <v>862.8</v>
      </c>
      <c r="P21" s="51">
        <v>864.5</v>
      </c>
      <c r="Q21" s="51">
        <v>861.5</v>
      </c>
      <c r="R21" s="52">
        <f t="shared" si="0"/>
        <v>3</v>
      </c>
      <c r="S21" s="51">
        <v>1011</v>
      </c>
      <c r="T21" s="51">
        <v>1013.6</v>
      </c>
      <c r="U21" s="51">
        <v>1005.9</v>
      </c>
      <c r="V21" s="52">
        <f t="shared" si="1"/>
        <v>7.7000000000000455</v>
      </c>
      <c r="W21" s="53">
        <v>2</v>
      </c>
      <c r="X21" s="53">
        <v>10</v>
      </c>
      <c r="Y21" s="53">
        <v>2</v>
      </c>
      <c r="Z21" s="51">
        <v>10.6</v>
      </c>
      <c r="AA21" s="51">
        <v>0</v>
      </c>
      <c r="AB21" s="54">
        <v>3.26</v>
      </c>
      <c r="AC21" s="54"/>
      <c r="AD21" s="54"/>
      <c r="AE21" s="54"/>
      <c r="AF21" s="54"/>
      <c r="AG21" s="54"/>
      <c r="AH21" s="54"/>
      <c r="AI21" s="116"/>
      <c r="AJ21" s="54" t="s">
        <v>82</v>
      </c>
      <c r="AK21" s="54"/>
      <c r="AL21" s="54"/>
      <c r="AM21" s="16"/>
      <c r="AN21" s="17"/>
      <c r="AO21" s="16"/>
      <c r="AP21" s="16"/>
      <c r="AQ21" s="16"/>
      <c r="AR21" s="16"/>
      <c r="AS21" s="16"/>
      <c r="AT21" s="16"/>
      <c r="AU21" s="16"/>
      <c r="AV21" s="16"/>
      <c r="AW21" s="17"/>
      <c r="AX21" s="17"/>
      <c r="AY21" s="131">
        <v>68</v>
      </c>
      <c r="AZ21" s="43">
        <v>2</v>
      </c>
      <c r="BA21" s="45">
        <v>68</v>
      </c>
      <c r="BB21" s="44">
        <v>5.9</v>
      </c>
      <c r="BC21" s="43">
        <v>2.2000000000000002</v>
      </c>
      <c r="BD21" s="46"/>
    </row>
    <row r="22" spans="1:56">
      <c r="A22" s="55">
        <v>14</v>
      </c>
      <c r="B22" s="51">
        <v>22.1</v>
      </c>
      <c r="C22" s="51">
        <v>29.2</v>
      </c>
      <c r="D22" s="51">
        <v>15.3</v>
      </c>
      <c r="E22" s="52">
        <f t="shared" si="3"/>
        <v>13.899999999999999</v>
      </c>
      <c r="F22" s="51">
        <v>14</v>
      </c>
      <c r="G22" s="51">
        <v>16.399999999999999</v>
      </c>
      <c r="H22" s="51">
        <v>15</v>
      </c>
      <c r="I22" s="51">
        <v>22.1</v>
      </c>
      <c r="J22" s="51">
        <v>13.1</v>
      </c>
      <c r="K22" s="51">
        <v>13</v>
      </c>
      <c r="L22" s="53">
        <v>55</v>
      </c>
      <c r="M22" s="53">
        <v>88</v>
      </c>
      <c r="N22" s="53">
        <v>32</v>
      </c>
      <c r="O22" s="51">
        <v>863.5</v>
      </c>
      <c r="P22" s="51">
        <v>865</v>
      </c>
      <c r="Q22" s="51">
        <v>862</v>
      </c>
      <c r="R22" s="52">
        <v>3</v>
      </c>
      <c r="S22" s="51">
        <v>1009.8</v>
      </c>
      <c r="T22" s="51">
        <v>1011.6</v>
      </c>
      <c r="U22" s="51">
        <v>1005.6</v>
      </c>
      <c r="V22" s="52">
        <f t="shared" si="1"/>
        <v>6</v>
      </c>
      <c r="W22" s="53">
        <v>3</v>
      </c>
      <c r="X22" s="53">
        <v>10</v>
      </c>
      <c r="Y22" s="53">
        <v>2</v>
      </c>
      <c r="Z22" s="51">
        <v>7.5</v>
      </c>
      <c r="AA22" s="51">
        <v>0.5</v>
      </c>
      <c r="AB22" s="54">
        <v>4.49</v>
      </c>
      <c r="AC22" s="54" t="s">
        <v>107</v>
      </c>
      <c r="AD22" s="54"/>
      <c r="AE22" s="54"/>
      <c r="AF22" s="54"/>
      <c r="AG22" s="54"/>
      <c r="AH22" s="54"/>
      <c r="AI22" s="54"/>
      <c r="AJ22" s="54" t="s">
        <v>82</v>
      </c>
      <c r="AK22" s="54"/>
      <c r="AL22" s="54"/>
      <c r="AM22" s="16"/>
      <c r="AN22" s="17"/>
      <c r="AO22" s="16"/>
      <c r="AP22" s="16"/>
      <c r="AQ22" s="16"/>
      <c r="AR22" s="16"/>
      <c r="AS22" s="16"/>
      <c r="AT22" s="16" t="s">
        <v>83</v>
      </c>
      <c r="AU22" s="16"/>
      <c r="AV22" s="16"/>
      <c r="AW22" s="16"/>
      <c r="AX22" s="16" t="s">
        <v>98</v>
      </c>
      <c r="AY22" s="42" t="s">
        <v>86</v>
      </c>
      <c r="AZ22" s="43">
        <v>1.6</v>
      </c>
      <c r="BA22" s="45">
        <v>180</v>
      </c>
      <c r="BB22" s="44">
        <v>9</v>
      </c>
      <c r="BC22" s="43">
        <v>1.6</v>
      </c>
      <c r="BD22" s="46"/>
    </row>
    <row r="23" spans="1:56">
      <c r="A23" s="55">
        <v>15</v>
      </c>
      <c r="B23" s="51">
        <v>23.2</v>
      </c>
      <c r="C23" s="51">
        <v>32.4</v>
      </c>
      <c r="D23" s="51">
        <v>14.4</v>
      </c>
      <c r="E23" s="52">
        <f t="shared" si="3"/>
        <v>18</v>
      </c>
      <c r="F23" s="51">
        <v>13.5</v>
      </c>
      <c r="G23" s="51">
        <v>16.3</v>
      </c>
      <c r="H23" s="51">
        <v>14.5</v>
      </c>
      <c r="I23" s="51">
        <v>16.399999999999999</v>
      </c>
      <c r="J23" s="51">
        <v>12.7</v>
      </c>
      <c r="K23" s="51">
        <v>12.5</v>
      </c>
      <c r="L23" s="53">
        <v>52</v>
      </c>
      <c r="M23" s="53">
        <v>86</v>
      </c>
      <c r="N23" s="53">
        <v>26</v>
      </c>
      <c r="O23" s="51">
        <v>863.7</v>
      </c>
      <c r="P23" s="51">
        <v>865.5</v>
      </c>
      <c r="Q23" s="51">
        <v>862.3</v>
      </c>
      <c r="R23" s="52">
        <f t="shared" si="0"/>
        <v>3.2000000000000455</v>
      </c>
      <c r="S23" s="51">
        <v>1009.2</v>
      </c>
      <c r="T23" s="51">
        <v>1013.8</v>
      </c>
      <c r="U23" s="51">
        <v>1005.2</v>
      </c>
      <c r="V23" s="52">
        <f t="shared" si="1"/>
        <v>8.5999999999999091</v>
      </c>
      <c r="W23" s="53">
        <v>3</v>
      </c>
      <c r="X23" s="53">
        <v>10</v>
      </c>
      <c r="Y23" s="53">
        <v>2</v>
      </c>
      <c r="Z23" s="51">
        <v>7.3</v>
      </c>
      <c r="AA23" s="51" t="s">
        <v>88</v>
      </c>
      <c r="AB23" s="54">
        <v>5.01</v>
      </c>
      <c r="AC23" s="54" t="s">
        <v>107</v>
      </c>
      <c r="AD23" s="54"/>
      <c r="AE23" s="54"/>
      <c r="AF23" s="54"/>
      <c r="AG23" s="54"/>
      <c r="AH23" s="54"/>
      <c r="AI23" s="54"/>
      <c r="AJ23" s="54" t="s">
        <v>82</v>
      </c>
      <c r="AK23" s="54"/>
      <c r="AL23" s="54"/>
      <c r="AM23" s="16"/>
      <c r="AN23" s="17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31">
        <v>293</v>
      </c>
      <c r="AZ23" s="43">
        <v>1.2</v>
      </c>
      <c r="BA23" s="45">
        <v>293</v>
      </c>
      <c r="BB23" s="44">
        <v>10.1</v>
      </c>
      <c r="BC23" s="43">
        <v>1.3</v>
      </c>
      <c r="BD23" s="46"/>
    </row>
    <row r="24" spans="1:56">
      <c r="A24" s="55">
        <v>16</v>
      </c>
      <c r="B24" s="51">
        <v>24.2</v>
      </c>
      <c r="C24" s="51">
        <v>31.4</v>
      </c>
      <c r="D24" s="51">
        <v>15.8</v>
      </c>
      <c r="E24" s="52">
        <f t="shared" si="3"/>
        <v>15.599999999999998</v>
      </c>
      <c r="F24" s="51">
        <v>14.6</v>
      </c>
      <c r="G24" s="51">
        <v>16.2</v>
      </c>
      <c r="H24" s="51">
        <v>13.6</v>
      </c>
      <c r="I24" s="51">
        <v>15.6</v>
      </c>
      <c r="J24" s="51">
        <v>11.6</v>
      </c>
      <c r="K24" s="51">
        <v>11.6</v>
      </c>
      <c r="L24" s="53">
        <v>49</v>
      </c>
      <c r="M24" s="53">
        <v>80</v>
      </c>
      <c r="N24" s="53">
        <v>27</v>
      </c>
      <c r="O24" s="51">
        <v>863.1</v>
      </c>
      <c r="P24" s="51">
        <v>864.6</v>
      </c>
      <c r="Q24" s="51">
        <v>861</v>
      </c>
      <c r="R24" s="52">
        <f t="shared" si="0"/>
        <v>3.6000000000000227</v>
      </c>
      <c r="S24" s="51">
        <v>1008.1</v>
      </c>
      <c r="T24" s="51">
        <v>1012.2</v>
      </c>
      <c r="U24" s="51">
        <v>1003.4</v>
      </c>
      <c r="V24" s="52">
        <f t="shared" si="1"/>
        <v>8.8000000000000682</v>
      </c>
      <c r="W24" s="53">
        <v>4</v>
      </c>
      <c r="X24" s="53">
        <v>10</v>
      </c>
      <c r="Y24" s="53">
        <v>2</v>
      </c>
      <c r="Z24" s="51">
        <v>7.9</v>
      </c>
      <c r="AA24" s="51">
        <v>12</v>
      </c>
      <c r="AB24" s="54">
        <v>5.27</v>
      </c>
      <c r="AC24" s="54" t="s">
        <v>107</v>
      </c>
      <c r="AD24" s="54" t="s">
        <v>107</v>
      </c>
      <c r="AE24" s="54"/>
      <c r="AF24" s="54"/>
      <c r="AG24" s="54"/>
      <c r="AH24" s="54"/>
      <c r="AI24" s="54"/>
      <c r="AJ24" s="54" t="s">
        <v>82</v>
      </c>
      <c r="AK24" s="54"/>
      <c r="AL24" s="54"/>
      <c r="AM24" s="17"/>
      <c r="AN24" s="16"/>
      <c r="AO24" s="16"/>
      <c r="AP24" s="16"/>
      <c r="AQ24" s="16"/>
      <c r="AR24" s="16"/>
      <c r="AS24" s="16"/>
      <c r="AT24" s="16"/>
      <c r="AU24" s="16" t="s">
        <v>82</v>
      </c>
      <c r="AV24" s="16"/>
      <c r="AW24" s="16"/>
      <c r="AX24" s="16" t="s">
        <v>115</v>
      </c>
      <c r="AY24" s="131">
        <v>68</v>
      </c>
      <c r="AZ24" s="43">
        <v>1.4</v>
      </c>
      <c r="BA24" s="45">
        <v>90</v>
      </c>
      <c r="BB24" s="44">
        <v>6.7</v>
      </c>
      <c r="BC24" s="43">
        <v>1</v>
      </c>
      <c r="BD24" s="46"/>
    </row>
    <row r="25" spans="1:56">
      <c r="A25" s="55">
        <v>17</v>
      </c>
      <c r="B25" s="51">
        <v>21.2</v>
      </c>
      <c r="C25" s="51">
        <v>26.2</v>
      </c>
      <c r="D25" s="51">
        <v>16.7</v>
      </c>
      <c r="E25" s="52">
        <f t="shared" si="3"/>
        <v>9.5</v>
      </c>
      <c r="F25" s="51">
        <v>15.8</v>
      </c>
      <c r="G25" s="51">
        <v>17.8</v>
      </c>
      <c r="H25" s="51">
        <v>17.600000000000001</v>
      </c>
      <c r="I25" s="51">
        <v>18.5</v>
      </c>
      <c r="J25" s="51">
        <v>16.899999999999999</v>
      </c>
      <c r="K25" s="51">
        <v>15.6</v>
      </c>
      <c r="L25" s="53">
        <v>67</v>
      </c>
      <c r="M25" s="53">
        <v>92</v>
      </c>
      <c r="N25" s="53">
        <v>50</v>
      </c>
      <c r="O25" s="51">
        <v>863.5</v>
      </c>
      <c r="P25" s="51">
        <v>865.2</v>
      </c>
      <c r="Q25" s="51">
        <v>861.2</v>
      </c>
      <c r="R25" s="52">
        <f t="shared" si="0"/>
        <v>4</v>
      </c>
      <c r="S25" s="51">
        <v>1009.9</v>
      </c>
      <c r="T25" s="51">
        <v>1013.1</v>
      </c>
      <c r="U25" s="51">
        <v>1006.7</v>
      </c>
      <c r="V25" s="52">
        <f t="shared" si="1"/>
        <v>6.3999999999999773</v>
      </c>
      <c r="W25" s="53">
        <v>5</v>
      </c>
      <c r="X25" s="53">
        <v>10</v>
      </c>
      <c r="Y25" s="53">
        <v>2</v>
      </c>
      <c r="Z25" s="51">
        <v>6.5</v>
      </c>
      <c r="AA25" s="51">
        <v>4.3</v>
      </c>
      <c r="AB25" s="54">
        <v>5</v>
      </c>
      <c r="AC25" s="54" t="s">
        <v>107</v>
      </c>
      <c r="AD25" s="54"/>
      <c r="AE25" s="54"/>
      <c r="AF25" s="54"/>
      <c r="AG25" s="54"/>
      <c r="AH25" s="54"/>
      <c r="AI25" s="54"/>
      <c r="AJ25" s="54" t="s">
        <v>82</v>
      </c>
      <c r="AK25" s="54"/>
      <c r="AL25" s="54"/>
      <c r="AM25" s="16"/>
      <c r="AN25" s="16"/>
      <c r="AO25" s="16"/>
      <c r="AP25" s="16"/>
      <c r="AQ25" s="16"/>
      <c r="AR25" s="16"/>
      <c r="AS25" s="16"/>
      <c r="AT25" s="16" t="s">
        <v>83</v>
      </c>
      <c r="AU25" s="16" t="s">
        <v>82</v>
      </c>
      <c r="AV25" s="16"/>
      <c r="AW25" s="16"/>
      <c r="AX25" s="16" t="s">
        <v>98</v>
      </c>
      <c r="AY25" s="131">
        <v>90</v>
      </c>
      <c r="AZ25" s="43">
        <v>2.1</v>
      </c>
      <c r="BA25" s="45">
        <v>68</v>
      </c>
      <c r="BB25" s="44">
        <v>7</v>
      </c>
      <c r="BC25" s="43">
        <v>1.7</v>
      </c>
      <c r="BD25" s="46"/>
    </row>
    <row r="26" spans="1:56">
      <c r="A26" s="55">
        <v>18</v>
      </c>
      <c r="B26" s="51">
        <v>20.2</v>
      </c>
      <c r="C26" s="51">
        <v>25.2</v>
      </c>
      <c r="D26" s="51">
        <v>16.100000000000001</v>
      </c>
      <c r="E26" s="52">
        <f t="shared" si="3"/>
        <v>9.0999999999999979</v>
      </c>
      <c r="F26" s="51">
        <v>15.5</v>
      </c>
      <c r="G26" s="51">
        <v>17.399999999999999</v>
      </c>
      <c r="H26" s="51">
        <v>17.8</v>
      </c>
      <c r="I26" s="51">
        <v>18.3</v>
      </c>
      <c r="J26" s="51">
        <v>16.5</v>
      </c>
      <c r="K26" s="51">
        <v>15.7</v>
      </c>
      <c r="L26" s="53">
        <v>72</v>
      </c>
      <c r="M26" s="53">
        <v>95</v>
      </c>
      <c r="N26" s="53">
        <v>56</v>
      </c>
      <c r="O26" s="51">
        <v>864.9</v>
      </c>
      <c r="P26" s="51">
        <v>867.5</v>
      </c>
      <c r="Q26" s="51">
        <v>862.8</v>
      </c>
      <c r="R26" s="52">
        <f t="shared" si="0"/>
        <v>4.7000000000000455</v>
      </c>
      <c r="S26" s="51">
        <v>1012.5</v>
      </c>
      <c r="T26" s="51">
        <v>1014.7</v>
      </c>
      <c r="U26" s="51">
        <v>1008.7</v>
      </c>
      <c r="V26" s="52">
        <f t="shared" si="1"/>
        <v>6</v>
      </c>
      <c r="W26" s="53">
        <v>6</v>
      </c>
      <c r="X26" s="53">
        <v>10</v>
      </c>
      <c r="Y26" s="53">
        <v>2</v>
      </c>
      <c r="Z26" s="51">
        <v>6</v>
      </c>
      <c r="AA26" s="51">
        <v>0.2</v>
      </c>
      <c r="AB26" s="54">
        <v>4.68</v>
      </c>
      <c r="AC26" s="54" t="s">
        <v>107</v>
      </c>
      <c r="AD26" s="54"/>
      <c r="AE26" s="54"/>
      <c r="AF26" s="54"/>
      <c r="AG26" s="54"/>
      <c r="AH26" s="54"/>
      <c r="AI26" s="54"/>
      <c r="AJ26" s="54" t="s">
        <v>82</v>
      </c>
      <c r="AK26" s="54"/>
      <c r="AL26" s="54"/>
      <c r="AM26" s="16"/>
      <c r="AN26" s="16"/>
      <c r="AO26" s="16"/>
      <c r="AP26" s="16"/>
      <c r="AQ26" s="16"/>
      <c r="AR26" s="16"/>
      <c r="AS26" s="85"/>
      <c r="AT26" s="16" t="s">
        <v>83</v>
      </c>
      <c r="AU26" s="16" t="s">
        <v>82</v>
      </c>
      <c r="AV26" s="16"/>
      <c r="AW26" s="16"/>
      <c r="AX26" s="16" t="s">
        <v>89</v>
      </c>
      <c r="AY26" s="131">
        <v>90</v>
      </c>
      <c r="AZ26" s="43">
        <v>2.7</v>
      </c>
      <c r="BA26" s="45">
        <v>338</v>
      </c>
      <c r="BB26" s="44">
        <v>9</v>
      </c>
      <c r="BC26" s="43">
        <v>2.5</v>
      </c>
      <c r="BD26" s="46"/>
    </row>
    <row r="27" spans="1:56">
      <c r="A27" s="55">
        <v>19</v>
      </c>
      <c r="B27" s="51">
        <v>19.100000000000001</v>
      </c>
      <c r="C27" s="51">
        <v>26.4</v>
      </c>
      <c r="D27" s="51">
        <v>16.399999999999999</v>
      </c>
      <c r="E27" s="52">
        <f t="shared" si="3"/>
        <v>10</v>
      </c>
      <c r="F27" s="51">
        <v>15.2</v>
      </c>
      <c r="G27" s="51">
        <v>16.600000000000001</v>
      </c>
      <c r="H27" s="51">
        <v>17.7</v>
      </c>
      <c r="I27" s="51">
        <v>18.100000000000001</v>
      </c>
      <c r="J27" s="51">
        <v>16.899999999999999</v>
      </c>
      <c r="K27" s="51">
        <v>15.7</v>
      </c>
      <c r="L27" s="53">
        <v>85</v>
      </c>
      <c r="M27" s="53">
        <v>94</v>
      </c>
      <c r="N27" s="53">
        <v>67</v>
      </c>
      <c r="O27" s="51">
        <v>866.6</v>
      </c>
      <c r="P27" s="51">
        <v>867.5</v>
      </c>
      <c r="Q27" s="51">
        <v>865.2</v>
      </c>
      <c r="R27" s="52">
        <f t="shared" si="0"/>
        <v>2.2999999999999545</v>
      </c>
      <c r="S27" s="51">
        <v>1014.6</v>
      </c>
      <c r="T27" s="51">
        <v>1015.8</v>
      </c>
      <c r="U27" s="51">
        <v>1013.1</v>
      </c>
      <c r="V27" s="52">
        <f t="shared" si="1"/>
        <v>2.6999999999999318</v>
      </c>
      <c r="W27" s="53">
        <v>6</v>
      </c>
      <c r="X27" s="53">
        <v>10</v>
      </c>
      <c r="Y27" s="53">
        <v>2</v>
      </c>
      <c r="Z27" s="51">
        <v>7</v>
      </c>
      <c r="AA27" s="51">
        <v>1.4</v>
      </c>
      <c r="AB27" s="54">
        <v>2.71</v>
      </c>
      <c r="AC27" s="54" t="s">
        <v>107</v>
      </c>
      <c r="AD27" s="54"/>
      <c r="AE27" s="54"/>
      <c r="AF27" s="54"/>
      <c r="AG27" s="54"/>
      <c r="AH27" s="54"/>
      <c r="AI27" s="54"/>
      <c r="AJ27" s="54" t="s">
        <v>82</v>
      </c>
      <c r="AK27" s="54"/>
      <c r="AL27" s="54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31">
        <v>203</v>
      </c>
      <c r="AZ27" s="43">
        <v>1.1000000000000001</v>
      </c>
      <c r="BA27" s="45">
        <v>203</v>
      </c>
      <c r="BB27" s="44">
        <v>2.8</v>
      </c>
      <c r="BC27" s="43">
        <v>0.6</v>
      </c>
      <c r="BD27" s="46"/>
    </row>
    <row r="28" spans="1:56">
      <c r="A28" s="55">
        <v>20</v>
      </c>
      <c r="B28" s="51">
        <v>19.3</v>
      </c>
      <c r="C28" s="51">
        <v>28.5</v>
      </c>
      <c r="D28" s="51">
        <v>14.1</v>
      </c>
      <c r="E28" s="52">
        <f t="shared" si="3"/>
        <v>14.4</v>
      </c>
      <c r="F28" s="51">
        <v>13</v>
      </c>
      <c r="G28" s="51">
        <v>15.7</v>
      </c>
      <c r="H28" s="51">
        <v>16</v>
      </c>
      <c r="I28" s="51">
        <v>16.5</v>
      </c>
      <c r="J28" s="51">
        <v>15.2</v>
      </c>
      <c r="K28" s="51">
        <v>14</v>
      </c>
      <c r="L28" s="53">
        <v>76</v>
      </c>
      <c r="M28" s="53">
        <v>84</v>
      </c>
      <c r="N28" s="53">
        <v>50</v>
      </c>
      <c r="O28" s="51">
        <v>865.2</v>
      </c>
      <c r="P28" s="51">
        <v>865.6</v>
      </c>
      <c r="Q28" s="51">
        <v>864.8</v>
      </c>
      <c r="R28" s="52">
        <f t="shared" si="0"/>
        <v>0.80000000000006821</v>
      </c>
      <c r="S28" s="51">
        <v>1013.9</v>
      </c>
      <c r="T28" s="51">
        <v>1014.7</v>
      </c>
      <c r="U28" s="51">
        <v>1013</v>
      </c>
      <c r="V28" s="52">
        <f t="shared" si="1"/>
        <v>1.7000000000000455</v>
      </c>
      <c r="W28" s="53">
        <v>2</v>
      </c>
      <c r="X28" s="53">
        <v>10</v>
      </c>
      <c r="Y28" s="53">
        <v>2</v>
      </c>
      <c r="Z28" s="51">
        <v>8</v>
      </c>
      <c r="AA28" s="51">
        <v>5.5</v>
      </c>
      <c r="AB28" s="54">
        <v>0.64</v>
      </c>
      <c r="AC28" s="54"/>
      <c r="AD28" s="54" t="s">
        <v>107</v>
      </c>
      <c r="AE28" s="54"/>
      <c r="AF28" s="54"/>
      <c r="AG28" s="54"/>
      <c r="AH28" s="54"/>
      <c r="AI28" s="54"/>
      <c r="AJ28" s="54" t="s">
        <v>82</v>
      </c>
      <c r="AK28" s="54"/>
      <c r="AL28" s="54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31">
        <v>158</v>
      </c>
      <c r="AZ28" s="43">
        <v>1.1000000000000001</v>
      </c>
      <c r="BA28" s="45">
        <v>158</v>
      </c>
      <c r="BB28" s="44">
        <v>2.5</v>
      </c>
      <c r="BC28" s="43">
        <v>0.5</v>
      </c>
      <c r="BD28" s="46"/>
    </row>
    <row r="29" spans="1:56">
      <c r="A29" s="55">
        <v>21</v>
      </c>
      <c r="B29" s="51">
        <v>29.4</v>
      </c>
      <c r="C29" s="51">
        <v>30.8</v>
      </c>
      <c r="D29" s="51">
        <v>15.2</v>
      </c>
      <c r="E29" s="52">
        <f t="shared" si="3"/>
        <v>15.600000000000001</v>
      </c>
      <c r="F29" s="51">
        <v>13.8</v>
      </c>
      <c r="G29" s="51">
        <v>16.399999999999999</v>
      </c>
      <c r="H29" s="51">
        <v>14.2</v>
      </c>
      <c r="I29" s="51">
        <v>16.3</v>
      </c>
      <c r="J29" s="51">
        <v>10.9</v>
      </c>
      <c r="K29" s="51">
        <v>12.1</v>
      </c>
      <c r="L29" s="53">
        <v>51</v>
      </c>
      <c r="M29" s="53">
        <v>87</v>
      </c>
      <c r="N29" s="53">
        <v>26</v>
      </c>
      <c r="O29" s="51">
        <v>863</v>
      </c>
      <c r="P29" s="51">
        <v>864.5</v>
      </c>
      <c r="Q29" s="51">
        <v>861.3</v>
      </c>
      <c r="R29" s="52">
        <f t="shared" si="0"/>
        <v>3.2000000000000455</v>
      </c>
      <c r="S29" s="51">
        <v>1011.3</v>
      </c>
      <c r="T29" s="51">
        <v>1013</v>
      </c>
      <c r="U29" s="51">
        <v>1004.5</v>
      </c>
      <c r="V29" s="52">
        <f t="shared" si="1"/>
        <v>8.5</v>
      </c>
      <c r="W29" s="53">
        <v>2</v>
      </c>
      <c r="X29" s="53">
        <v>10</v>
      </c>
      <c r="Y29" s="53">
        <v>2</v>
      </c>
      <c r="Z29" s="51">
        <v>9.23</v>
      </c>
      <c r="AA29" s="51">
        <v>0</v>
      </c>
      <c r="AB29" s="54">
        <v>9.1</v>
      </c>
      <c r="AC29" s="54"/>
      <c r="AD29" s="54"/>
      <c r="AE29" s="54"/>
      <c r="AF29" s="54"/>
      <c r="AG29" s="54"/>
      <c r="AH29" s="54"/>
      <c r="AI29" s="54"/>
      <c r="AJ29" s="54" t="s">
        <v>82</v>
      </c>
      <c r="AK29" s="54"/>
      <c r="AL29" s="54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42" t="s">
        <v>86</v>
      </c>
      <c r="AZ29" s="43">
        <v>1.5</v>
      </c>
      <c r="BA29" s="45">
        <v>360</v>
      </c>
      <c r="BB29" s="44">
        <v>6.4</v>
      </c>
      <c r="BC29" s="43">
        <v>1.5</v>
      </c>
      <c r="BD29" s="46"/>
    </row>
    <row r="30" spans="1:56">
      <c r="A30" s="55">
        <v>22</v>
      </c>
      <c r="B30" s="51">
        <v>19.399999999999999</v>
      </c>
      <c r="C30" s="51">
        <v>23.2</v>
      </c>
      <c r="D30" s="56">
        <v>14.6</v>
      </c>
      <c r="E30" s="52">
        <f t="shared" si="3"/>
        <v>8.6</v>
      </c>
      <c r="F30" s="51">
        <v>12.7</v>
      </c>
      <c r="G30" s="51">
        <v>14.4</v>
      </c>
      <c r="H30" s="51">
        <v>13.3</v>
      </c>
      <c r="I30" s="51">
        <v>16.100000000000001</v>
      </c>
      <c r="J30" s="51">
        <v>11.7</v>
      </c>
      <c r="K30" s="51">
        <v>11.1</v>
      </c>
      <c r="L30" s="53">
        <v>58</v>
      </c>
      <c r="M30" s="53">
        <v>84</v>
      </c>
      <c r="N30" s="53">
        <v>42</v>
      </c>
      <c r="O30" s="51">
        <v>864.2</v>
      </c>
      <c r="P30" s="51">
        <v>866.3</v>
      </c>
      <c r="Q30" s="51">
        <v>862.7</v>
      </c>
      <c r="R30" s="52">
        <f t="shared" si="0"/>
        <v>3.5999999999999091</v>
      </c>
      <c r="S30" s="51">
        <v>1010.9</v>
      </c>
      <c r="T30" s="51">
        <v>1014</v>
      </c>
      <c r="U30" s="51">
        <v>1007.2</v>
      </c>
      <c r="V30" s="52">
        <f t="shared" si="1"/>
        <v>6.7999999999999545</v>
      </c>
      <c r="W30" s="53">
        <v>3</v>
      </c>
      <c r="X30" s="53">
        <v>10</v>
      </c>
      <c r="Y30" s="53">
        <v>2</v>
      </c>
      <c r="Z30" s="51">
        <v>6.35</v>
      </c>
      <c r="AA30" s="51">
        <v>0</v>
      </c>
      <c r="AB30" s="54">
        <v>7.7</v>
      </c>
      <c r="AC30" s="54"/>
      <c r="AD30" s="54"/>
      <c r="AE30" s="54"/>
      <c r="AF30" s="54"/>
      <c r="AG30" s="54"/>
      <c r="AH30" s="54"/>
      <c r="AI30" s="54"/>
      <c r="AJ30" s="54" t="s">
        <v>82</v>
      </c>
      <c r="AK30" s="54"/>
      <c r="AL30" s="54"/>
      <c r="AM30" s="17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31">
        <v>68</v>
      </c>
      <c r="AZ30" s="43">
        <v>3</v>
      </c>
      <c r="BA30" s="45">
        <v>68</v>
      </c>
      <c r="BB30" s="44">
        <v>9</v>
      </c>
      <c r="BC30" s="43">
        <v>2.9</v>
      </c>
      <c r="BD30" s="46"/>
    </row>
    <row r="31" spans="1:56">
      <c r="A31" s="55">
        <v>23</v>
      </c>
      <c r="B31" s="51">
        <v>17.899999999999999</v>
      </c>
      <c r="C31" s="51">
        <v>22.2</v>
      </c>
      <c r="D31" s="51">
        <v>13.4</v>
      </c>
      <c r="E31" s="52">
        <f t="shared" si="3"/>
        <v>8.7999999999999989</v>
      </c>
      <c r="F31" s="51">
        <v>12.6</v>
      </c>
      <c r="G31" s="51">
        <v>14.1</v>
      </c>
      <c r="H31" s="51">
        <v>13.9</v>
      </c>
      <c r="I31" s="51">
        <v>16.5</v>
      </c>
      <c r="J31" s="51">
        <v>12.3</v>
      </c>
      <c r="K31" s="51">
        <v>11.8</v>
      </c>
      <c r="L31" s="53">
        <v>68</v>
      </c>
      <c r="M31" s="53">
        <v>87</v>
      </c>
      <c r="N31" s="53">
        <v>53</v>
      </c>
      <c r="O31" s="51">
        <v>865.2</v>
      </c>
      <c r="P31" s="51">
        <v>867.1</v>
      </c>
      <c r="Q31" s="51">
        <v>862.9</v>
      </c>
      <c r="R31" s="52">
        <f t="shared" si="0"/>
        <v>4.2000000000000455</v>
      </c>
      <c r="S31" s="51">
        <v>1013.6</v>
      </c>
      <c r="T31" s="51">
        <v>1016.9</v>
      </c>
      <c r="U31" s="51">
        <v>1010.7</v>
      </c>
      <c r="V31" s="52">
        <f t="shared" si="1"/>
        <v>6.1999999999999318</v>
      </c>
      <c r="W31" s="53">
        <v>5</v>
      </c>
      <c r="X31" s="53">
        <v>10</v>
      </c>
      <c r="Y31" s="53">
        <v>2</v>
      </c>
      <c r="Z31" s="51">
        <v>2.35</v>
      </c>
      <c r="AA31" s="51">
        <v>0.3</v>
      </c>
      <c r="AB31" s="54">
        <v>3.75</v>
      </c>
      <c r="AC31" s="54" t="s">
        <v>107</v>
      </c>
      <c r="AD31" s="54"/>
      <c r="AE31" s="54"/>
      <c r="AF31" s="54"/>
      <c r="AG31" s="54"/>
      <c r="AH31" s="54"/>
      <c r="AI31" s="54"/>
      <c r="AJ31" s="54" t="s">
        <v>82</v>
      </c>
      <c r="AK31" s="54"/>
      <c r="AL31" s="54"/>
      <c r="AM31" s="17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31">
        <v>158</v>
      </c>
      <c r="AZ31" s="43">
        <v>2</v>
      </c>
      <c r="BA31" s="45">
        <v>158</v>
      </c>
      <c r="BB31" s="44">
        <v>7.3</v>
      </c>
      <c r="BC31" s="43">
        <v>2.1</v>
      </c>
      <c r="BD31" s="46"/>
    </row>
    <row r="32" spans="1:56">
      <c r="A32" s="55">
        <v>24</v>
      </c>
      <c r="B32" s="51">
        <v>19.899999999999999</v>
      </c>
      <c r="C32" s="51">
        <v>27.2</v>
      </c>
      <c r="D32" s="51">
        <v>15.3</v>
      </c>
      <c r="E32" s="52">
        <f t="shared" si="3"/>
        <v>11.899999999999999</v>
      </c>
      <c r="F32" s="51">
        <v>13.5</v>
      </c>
      <c r="G32" s="51">
        <v>16.3</v>
      </c>
      <c r="H32" s="51">
        <v>18.8</v>
      </c>
      <c r="I32" s="51">
        <v>17.100000000000001</v>
      </c>
      <c r="J32" s="51">
        <v>14.7</v>
      </c>
      <c r="K32" s="51">
        <v>16.399999999999999</v>
      </c>
      <c r="L32" s="53">
        <v>71</v>
      </c>
      <c r="M32" s="53">
        <v>89</v>
      </c>
      <c r="N32" s="53">
        <v>43</v>
      </c>
      <c r="O32" s="51">
        <v>864.3</v>
      </c>
      <c r="P32" s="51">
        <v>865.7</v>
      </c>
      <c r="Q32" s="51">
        <v>862</v>
      </c>
      <c r="R32" s="52">
        <f t="shared" si="0"/>
        <v>3.7000000000000455</v>
      </c>
      <c r="S32" s="51">
        <v>1011.9</v>
      </c>
      <c r="T32" s="51">
        <v>1015</v>
      </c>
      <c r="U32" s="51">
        <v>1007.1</v>
      </c>
      <c r="V32" s="52">
        <f t="shared" si="1"/>
        <v>7.8999999999999773</v>
      </c>
      <c r="W32" s="53">
        <v>3</v>
      </c>
      <c r="X32" s="53">
        <v>10</v>
      </c>
      <c r="Y32" s="53">
        <v>2</v>
      </c>
      <c r="Z32" s="51">
        <v>8.3000000000000007</v>
      </c>
      <c r="AA32" s="51">
        <v>0</v>
      </c>
      <c r="AB32" s="54">
        <v>4.18</v>
      </c>
      <c r="AC32" s="54"/>
      <c r="AD32" s="54"/>
      <c r="AE32" s="54"/>
      <c r="AF32" s="54"/>
      <c r="AG32" s="54"/>
      <c r="AH32" s="54"/>
      <c r="AI32" s="54"/>
      <c r="AJ32" s="54" t="s">
        <v>82</v>
      </c>
      <c r="AK32" s="54"/>
      <c r="AL32" s="54"/>
      <c r="AM32" s="16"/>
      <c r="AN32" s="17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31">
        <v>158</v>
      </c>
      <c r="AZ32" s="43">
        <v>1.7</v>
      </c>
      <c r="BA32" s="45">
        <v>158</v>
      </c>
      <c r="BB32" s="44">
        <v>6.2</v>
      </c>
      <c r="BC32" s="43">
        <v>1.7</v>
      </c>
      <c r="BD32" s="46"/>
    </row>
    <row r="33" spans="1:56">
      <c r="A33" s="50">
        <v>25</v>
      </c>
      <c r="B33" s="51">
        <v>20.8</v>
      </c>
      <c r="C33" s="51">
        <v>28</v>
      </c>
      <c r="D33" s="51">
        <v>13</v>
      </c>
      <c r="E33" s="52">
        <f t="shared" si="3"/>
        <v>15</v>
      </c>
      <c r="F33" s="51">
        <v>11.5</v>
      </c>
      <c r="G33" s="51">
        <v>16.5</v>
      </c>
      <c r="H33" s="51">
        <v>16.2</v>
      </c>
      <c r="I33" s="51">
        <v>17.2</v>
      </c>
      <c r="J33" s="51">
        <v>14</v>
      </c>
      <c r="K33" s="51">
        <v>14.1</v>
      </c>
      <c r="L33" s="53">
        <v>67</v>
      </c>
      <c r="M33" s="53">
        <v>95</v>
      </c>
      <c r="N33" s="53">
        <v>40</v>
      </c>
      <c r="O33" s="51">
        <v>864.8</v>
      </c>
      <c r="P33" s="51">
        <v>866.4</v>
      </c>
      <c r="Q33" s="51">
        <v>863.2</v>
      </c>
      <c r="R33" s="52">
        <f t="shared" si="0"/>
        <v>3.1999999999999318</v>
      </c>
      <c r="S33" s="51">
        <v>1011.7</v>
      </c>
      <c r="T33" s="51">
        <v>1015.9</v>
      </c>
      <c r="U33" s="51">
        <v>1008</v>
      </c>
      <c r="V33" s="52">
        <f t="shared" si="1"/>
        <v>7.8999999999999773</v>
      </c>
      <c r="W33" s="53">
        <v>3</v>
      </c>
      <c r="X33" s="53">
        <v>10</v>
      </c>
      <c r="Y33" s="53">
        <v>2</v>
      </c>
      <c r="Z33" s="51">
        <v>9.3000000000000007</v>
      </c>
      <c r="AA33" s="51">
        <v>0</v>
      </c>
      <c r="AB33" s="54">
        <v>4.7699999999999996</v>
      </c>
      <c r="AC33" s="54"/>
      <c r="AD33" s="54"/>
      <c r="AE33" s="54"/>
      <c r="AF33" s="54"/>
      <c r="AG33" s="54"/>
      <c r="AH33" s="54"/>
      <c r="AI33" s="54"/>
      <c r="AJ33" s="54" t="s">
        <v>82</v>
      </c>
      <c r="AK33" s="54"/>
      <c r="AL33" s="54"/>
      <c r="AM33" s="17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2" t="s">
        <v>86</v>
      </c>
      <c r="AZ33" s="12">
        <v>1.5</v>
      </c>
      <c r="BA33" s="47">
        <v>158</v>
      </c>
      <c r="BB33" s="117">
        <v>7</v>
      </c>
      <c r="BC33" s="48">
        <v>1.4</v>
      </c>
      <c r="BD33" s="48"/>
    </row>
    <row r="34" spans="1:56">
      <c r="A34" s="50">
        <v>26</v>
      </c>
      <c r="B34" s="51">
        <v>24.2</v>
      </c>
      <c r="C34" s="51">
        <v>30.8</v>
      </c>
      <c r="D34" s="51">
        <v>14.2</v>
      </c>
      <c r="E34" s="52">
        <f t="shared" si="3"/>
        <v>16.600000000000001</v>
      </c>
      <c r="F34" s="51">
        <v>13.5</v>
      </c>
      <c r="G34" s="51">
        <v>16.5</v>
      </c>
      <c r="H34" s="51">
        <v>16.7</v>
      </c>
      <c r="I34" s="51">
        <v>17.600000000000001</v>
      </c>
      <c r="J34" s="51">
        <v>15.1</v>
      </c>
      <c r="K34" s="51">
        <v>14.7</v>
      </c>
      <c r="L34" s="53">
        <v>73</v>
      </c>
      <c r="M34" s="53">
        <v>94</v>
      </c>
      <c r="N34" s="53">
        <v>49</v>
      </c>
      <c r="O34" s="51">
        <v>866.1</v>
      </c>
      <c r="P34" s="51">
        <v>867.1</v>
      </c>
      <c r="Q34" s="51">
        <v>865.3</v>
      </c>
      <c r="R34" s="52">
        <f t="shared" si="0"/>
        <v>1.8000000000000682</v>
      </c>
      <c r="S34" s="51">
        <v>1013.4</v>
      </c>
      <c r="T34" s="51">
        <v>1015.4</v>
      </c>
      <c r="U34" s="51">
        <v>1010.5</v>
      </c>
      <c r="V34" s="52">
        <f t="shared" si="1"/>
        <v>4.8999999999999773</v>
      </c>
      <c r="W34" s="53">
        <v>2</v>
      </c>
      <c r="X34" s="53">
        <v>10</v>
      </c>
      <c r="Y34" s="53">
        <v>2</v>
      </c>
      <c r="Z34" s="51">
        <v>10.25</v>
      </c>
      <c r="AA34" s="51">
        <v>0</v>
      </c>
      <c r="AB34" s="54">
        <v>3.68</v>
      </c>
      <c r="AC34" s="54"/>
      <c r="AD34" s="54"/>
      <c r="AE34" s="54"/>
      <c r="AF34" s="54"/>
      <c r="AG34" s="54"/>
      <c r="AH34" s="54"/>
      <c r="AI34" s="54"/>
      <c r="AJ34" s="54" t="s">
        <v>82</v>
      </c>
      <c r="AK34" s="54"/>
      <c r="AL34" s="54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2">
        <v>248</v>
      </c>
      <c r="AZ34" s="12">
        <v>0.7</v>
      </c>
      <c r="BA34" s="47">
        <v>90</v>
      </c>
      <c r="BB34" s="117">
        <v>3.4</v>
      </c>
      <c r="BC34" s="48">
        <v>0.7</v>
      </c>
      <c r="BD34" s="48"/>
    </row>
    <row r="35" spans="1:56">
      <c r="A35" s="50">
        <v>27</v>
      </c>
      <c r="B35" s="51">
        <v>23.6</v>
      </c>
      <c r="C35" s="51">
        <v>31.5</v>
      </c>
      <c r="D35" s="51">
        <v>14.1</v>
      </c>
      <c r="E35" s="52">
        <f t="shared" si="3"/>
        <v>17.399999999999999</v>
      </c>
      <c r="F35" s="51">
        <v>12.4</v>
      </c>
      <c r="G35" s="51">
        <v>16.3</v>
      </c>
      <c r="H35" s="51">
        <v>13.9</v>
      </c>
      <c r="I35" s="51">
        <v>14.7</v>
      </c>
      <c r="J35" s="51">
        <v>12.4</v>
      </c>
      <c r="K35" s="51">
        <v>11.9</v>
      </c>
      <c r="L35" s="53">
        <v>48</v>
      </c>
      <c r="M35" s="53">
        <v>83</v>
      </c>
      <c r="N35" s="53">
        <v>27</v>
      </c>
      <c r="O35" s="51">
        <v>862.4</v>
      </c>
      <c r="P35" s="51">
        <v>864.5</v>
      </c>
      <c r="Q35" s="51">
        <v>860.3</v>
      </c>
      <c r="R35" s="52">
        <f t="shared" si="0"/>
        <v>4.2000000000000455</v>
      </c>
      <c r="S35" s="51">
        <v>1009.5</v>
      </c>
      <c r="T35" s="51">
        <v>1012.5</v>
      </c>
      <c r="U35" s="51">
        <v>1002.8</v>
      </c>
      <c r="V35" s="52">
        <f t="shared" si="1"/>
        <v>9.7000000000000455</v>
      </c>
      <c r="W35" s="53">
        <v>3</v>
      </c>
      <c r="X35" s="53">
        <v>10</v>
      </c>
      <c r="Y35" s="53">
        <v>2</v>
      </c>
      <c r="Z35" s="51">
        <v>9.6999999999999993</v>
      </c>
      <c r="AA35" s="51">
        <v>0</v>
      </c>
      <c r="AB35" s="54">
        <v>6.61</v>
      </c>
      <c r="AC35" s="54"/>
      <c r="AD35" s="54"/>
      <c r="AE35" s="54"/>
      <c r="AF35" s="54"/>
      <c r="AG35" s="54"/>
      <c r="AH35" s="54"/>
      <c r="AI35" s="54"/>
      <c r="AJ35" s="54" t="s">
        <v>82</v>
      </c>
      <c r="AK35" s="54"/>
      <c r="AL35" s="54"/>
      <c r="AM35" s="79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2">
        <v>113</v>
      </c>
      <c r="AZ35" s="12">
        <v>1.1000000000000001</v>
      </c>
      <c r="BA35" s="47">
        <v>113</v>
      </c>
      <c r="BB35" s="117">
        <v>5</v>
      </c>
      <c r="BC35" s="48">
        <v>1.2</v>
      </c>
      <c r="BD35" s="48"/>
    </row>
    <row r="36" spans="1:56">
      <c r="A36" s="50">
        <v>28</v>
      </c>
      <c r="B36" s="57">
        <v>23.1</v>
      </c>
      <c r="C36" s="51">
        <v>31.4</v>
      </c>
      <c r="D36" s="51">
        <v>15.4</v>
      </c>
      <c r="E36" s="52">
        <f t="shared" si="3"/>
        <v>15.999999999999998</v>
      </c>
      <c r="F36" s="51">
        <v>12</v>
      </c>
      <c r="G36" s="51">
        <v>16.8</v>
      </c>
      <c r="H36" s="51">
        <v>21.2</v>
      </c>
      <c r="I36" s="51">
        <v>16.5</v>
      </c>
      <c r="J36" s="51">
        <v>13.2</v>
      </c>
      <c r="K36" s="51">
        <v>15.3</v>
      </c>
      <c r="L36" s="53">
        <v>53</v>
      </c>
      <c r="M36" s="53">
        <v>83</v>
      </c>
      <c r="N36" s="53">
        <v>36</v>
      </c>
      <c r="O36" s="51">
        <v>862.9</v>
      </c>
      <c r="P36" s="51">
        <v>864.4</v>
      </c>
      <c r="Q36" s="51">
        <v>862</v>
      </c>
      <c r="R36" s="52">
        <f t="shared" si="0"/>
        <v>2.3999999999999773</v>
      </c>
      <c r="S36" s="51">
        <v>1008.7</v>
      </c>
      <c r="T36" s="51">
        <v>1011</v>
      </c>
      <c r="U36" s="51">
        <v>1005.1</v>
      </c>
      <c r="V36" s="52">
        <f t="shared" si="1"/>
        <v>5.8999999999999773</v>
      </c>
      <c r="W36" s="53">
        <v>3</v>
      </c>
      <c r="X36" s="53">
        <v>10</v>
      </c>
      <c r="Y36" s="53">
        <v>2</v>
      </c>
      <c r="Z36" s="51">
        <v>8</v>
      </c>
      <c r="AA36" s="51">
        <v>0.2</v>
      </c>
      <c r="AB36" s="54">
        <v>3.61</v>
      </c>
      <c r="AC36" s="54" t="s">
        <v>107</v>
      </c>
      <c r="AD36" s="54"/>
      <c r="AE36" s="54"/>
      <c r="AF36" s="54"/>
      <c r="AG36" s="54"/>
      <c r="AH36" s="54"/>
      <c r="AI36" s="54"/>
      <c r="AJ36" s="54" t="s">
        <v>82</v>
      </c>
      <c r="AK36" s="54"/>
      <c r="AL36" s="54"/>
      <c r="AM36" s="13"/>
      <c r="AN36" s="13"/>
      <c r="AO36" s="13"/>
      <c r="AP36" s="13"/>
      <c r="AQ36" s="13"/>
      <c r="AR36" s="13"/>
      <c r="AS36" s="13"/>
      <c r="AT36" s="13" t="s">
        <v>83</v>
      </c>
      <c r="AU36" s="13"/>
      <c r="AV36" s="13"/>
      <c r="AW36" s="13"/>
      <c r="AX36" s="13"/>
      <c r="AY36" s="12">
        <v>68</v>
      </c>
      <c r="AZ36" s="12">
        <v>1.1000000000000001</v>
      </c>
      <c r="BA36" s="47">
        <v>248</v>
      </c>
      <c r="BB36" s="117">
        <v>10.1</v>
      </c>
      <c r="BC36" s="48">
        <v>1.2</v>
      </c>
      <c r="BD36" s="48"/>
    </row>
    <row r="37" spans="1:56">
      <c r="A37" s="50">
        <v>29</v>
      </c>
      <c r="B37" s="51">
        <v>23.5</v>
      </c>
      <c r="C37" s="51">
        <v>32.799999999999997</v>
      </c>
      <c r="D37" s="51">
        <v>15.4</v>
      </c>
      <c r="E37" s="52">
        <f t="shared" si="3"/>
        <v>17.399999999999999</v>
      </c>
      <c r="F37" s="51">
        <v>14</v>
      </c>
      <c r="G37" s="51">
        <v>16.8</v>
      </c>
      <c r="H37" s="51">
        <v>15.3</v>
      </c>
      <c r="I37" s="51">
        <v>17.600000000000001</v>
      </c>
      <c r="J37" s="51">
        <v>12.9</v>
      </c>
      <c r="K37" s="51">
        <v>13.3</v>
      </c>
      <c r="L37" s="53">
        <v>54</v>
      </c>
      <c r="M37" s="53">
        <v>85</v>
      </c>
      <c r="N37" s="53">
        <v>31</v>
      </c>
      <c r="O37" s="51">
        <v>864.1</v>
      </c>
      <c r="P37" s="51">
        <v>866.1</v>
      </c>
      <c r="Q37" s="51">
        <v>861.9</v>
      </c>
      <c r="R37" s="52">
        <f t="shared" si="0"/>
        <v>4.2000000000000455</v>
      </c>
      <c r="S37" s="51">
        <v>1009.4</v>
      </c>
      <c r="T37" s="51">
        <v>1014.2</v>
      </c>
      <c r="U37" s="51">
        <v>1005.1</v>
      </c>
      <c r="V37" s="52">
        <f t="shared" si="1"/>
        <v>9.1000000000000227</v>
      </c>
      <c r="W37" s="53">
        <v>1</v>
      </c>
      <c r="X37" s="53">
        <v>10</v>
      </c>
      <c r="Y37" s="53">
        <v>2</v>
      </c>
      <c r="Z37" s="51">
        <v>9.1999999999999993</v>
      </c>
      <c r="AA37" s="51">
        <v>0</v>
      </c>
      <c r="AB37" s="54">
        <v>4.8499999999999996</v>
      </c>
      <c r="AC37" s="54"/>
      <c r="AD37" s="54"/>
      <c r="AE37" s="54"/>
      <c r="AF37" s="54"/>
      <c r="AG37" s="54"/>
      <c r="AH37" s="54"/>
      <c r="AI37" s="54"/>
      <c r="AJ37" s="54" t="s">
        <v>82</v>
      </c>
      <c r="AK37" s="54"/>
      <c r="AL37" s="54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2" t="s">
        <v>86</v>
      </c>
      <c r="AZ37" s="12">
        <v>1.1000000000000001</v>
      </c>
      <c r="BA37" s="47">
        <v>180</v>
      </c>
      <c r="BB37" s="117">
        <v>6.7</v>
      </c>
      <c r="BC37" s="48">
        <v>1.2</v>
      </c>
      <c r="BD37" s="48"/>
    </row>
    <row r="38" spans="1:56">
      <c r="A38" s="50">
        <v>30</v>
      </c>
      <c r="B38" s="51">
        <v>25.4</v>
      </c>
      <c r="C38" s="51">
        <v>33.4</v>
      </c>
      <c r="D38" s="51">
        <v>18.8</v>
      </c>
      <c r="E38" s="52">
        <f t="shared" si="3"/>
        <v>14.599999999999998</v>
      </c>
      <c r="F38" s="51">
        <v>17.3</v>
      </c>
      <c r="G38" s="51">
        <v>17.8</v>
      </c>
      <c r="H38" s="51">
        <v>15.9</v>
      </c>
      <c r="I38" s="51">
        <v>17.3</v>
      </c>
      <c r="J38" s="51">
        <v>13.2</v>
      </c>
      <c r="K38" s="51">
        <v>13.9</v>
      </c>
      <c r="L38" s="53">
        <v>50</v>
      </c>
      <c r="M38" s="53">
        <v>75</v>
      </c>
      <c r="N38" s="53">
        <v>27</v>
      </c>
      <c r="O38" s="51">
        <v>862.3</v>
      </c>
      <c r="P38" s="51">
        <v>864.1</v>
      </c>
      <c r="Q38" s="51">
        <v>859.7</v>
      </c>
      <c r="R38" s="52">
        <f t="shared" si="0"/>
        <v>4.3999999999999773</v>
      </c>
      <c r="S38" s="51">
        <v>1006</v>
      </c>
      <c r="T38" s="51">
        <v>1009.6</v>
      </c>
      <c r="U38" s="51">
        <v>1001.9</v>
      </c>
      <c r="V38" s="52">
        <f t="shared" si="1"/>
        <v>7.7000000000000455</v>
      </c>
      <c r="W38" s="53">
        <v>5</v>
      </c>
      <c r="X38" s="53">
        <v>10</v>
      </c>
      <c r="Y38" s="53">
        <v>2</v>
      </c>
      <c r="Z38" s="51">
        <v>8</v>
      </c>
      <c r="AA38" s="51" t="s">
        <v>116</v>
      </c>
      <c r="AB38" s="54">
        <v>6</v>
      </c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2" t="s">
        <v>86</v>
      </c>
      <c r="AZ38" s="12">
        <v>2.7</v>
      </c>
      <c r="BA38" s="47">
        <v>338</v>
      </c>
      <c r="BB38" s="117">
        <v>12.9</v>
      </c>
      <c r="BC38" s="48">
        <v>2.7</v>
      </c>
      <c r="BD38" s="48"/>
    </row>
    <row r="39" spans="1:56">
      <c r="A39" s="50">
        <v>31</v>
      </c>
      <c r="B39" s="51"/>
      <c r="C39" s="51"/>
      <c r="D39" s="51"/>
      <c r="E39" s="52"/>
      <c r="F39" s="51"/>
      <c r="G39" s="51"/>
      <c r="H39" s="51"/>
      <c r="I39" s="51"/>
      <c r="J39" s="51"/>
      <c r="K39" s="51"/>
      <c r="L39" s="53"/>
      <c r="M39" s="53"/>
      <c r="N39" s="53"/>
      <c r="O39" s="51"/>
      <c r="P39" s="51"/>
      <c r="Q39" s="51"/>
      <c r="R39" s="52"/>
      <c r="S39" s="51"/>
      <c r="T39" s="51"/>
      <c r="U39" s="51"/>
      <c r="V39" s="52"/>
      <c r="W39" s="53"/>
      <c r="X39" s="53"/>
      <c r="Y39" s="53"/>
      <c r="Z39" s="59"/>
      <c r="AA39" s="51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2"/>
      <c r="AZ39" s="12"/>
      <c r="BA39" s="47"/>
      <c r="BB39" s="117"/>
      <c r="BC39" s="48"/>
      <c r="BD39" s="48"/>
    </row>
    <row r="40" spans="1:56">
      <c r="A40" s="3"/>
      <c r="B40" s="6">
        <f>STDEV(B9:B39)</f>
        <v>2.2541124613705379</v>
      </c>
      <c r="C40" s="6"/>
      <c r="D40" s="6"/>
      <c r="E40" s="6"/>
      <c r="F40" s="6"/>
      <c r="G40" s="6"/>
      <c r="H40" s="6"/>
      <c r="I40" s="6"/>
      <c r="J40" s="6"/>
      <c r="K40" s="6"/>
      <c r="L40" s="7"/>
      <c r="M40" s="7"/>
      <c r="N40" s="7"/>
      <c r="O40" s="6"/>
      <c r="P40" s="6"/>
      <c r="Q40" s="6"/>
      <c r="R40" s="21"/>
      <c r="S40" s="6"/>
      <c r="T40" s="6"/>
      <c r="U40" s="6"/>
      <c r="V40" s="6"/>
      <c r="W40" s="7"/>
      <c r="X40" s="7"/>
      <c r="Y40" s="7"/>
      <c r="Z40" s="8"/>
      <c r="AA40" s="8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</row>
    <row r="41" spans="1:56">
      <c r="A41" s="2"/>
      <c r="B41" s="6"/>
      <c r="C41" s="6"/>
      <c r="D41" s="6"/>
      <c r="E41" s="6"/>
      <c r="F41" s="6"/>
      <c r="G41" s="6"/>
      <c r="H41" s="6"/>
      <c r="I41" s="6"/>
      <c r="J41" s="6"/>
      <c r="K41" s="6"/>
      <c r="L41" s="7"/>
      <c r="M41" s="7"/>
      <c r="N41" s="7"/>
      <c r="O41" s="6"/>
      <c r="P41" s="6"/>
      <c r="Q41" s="6"/>
      <c r="R41" s="4"/>
      <c r="S41" s="6"/>
      <c r="T41" s="6"/>
      <c r="U41" s="6"/>
      <c r="V41" s="6"/>
      <c r="W41" s="7"/>
      <c r="X41" s="7"/>
      <c r="Y41" s="7"/>
      <c r="Z41" s="15"/>
      <c r="AA41" s="8"/>
      <c r="AB41" s="14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6"/>
    </row>
    <row r="42" spans="1:56" s="64" customFormat="1">
      <c r="A42" s="60" t="s">
        <v>35</v>
      </c>
      <c r="B42" s="61">
        <f t="shared" ref="B42:Q42" si="4">SUM(B9:B39)</f>
        <v>664.09999999999991</v>
      </c>
      <c r="C42" s="61">
        <f t="shared" si="4"/>
        <v>863.19999999999993</v>
      </c>
      <c r="D42" s="61">
        <f t="shared" si="4"/>
        <v>473.7</v>
      </c>
      <c r="E42" s="61">
        <f>SUM(E10:E39)</f>
        <v>382.1</v>
      </c>
      <c r="F42" s="61">
        <f t="shared" si="4"/>
        <v>437.3</v>
      </c>
      <c r="G42" s="61">
        <f t="shared" si="4"/>
        <v>504.3</v>
      </c>
      <c r="H42" s="61">
        <f t="shared" si="4"/>
        <v>483.39999999999992</v>
      </c>
      <c r="I42" s="61">
        <f t="shared" si="4"/>
        <v>528.80000000000007</v>
      </c>
      <c r="J42" s="61">
        <f t="shared" si="4"/>
        <v>430.79999999999984</v>
      </c>
      <c r="K42" s="61">
        <f t="shared" si="4"/>
        <v>424.59999999999997</v>
      </c>
      <c r="L42" s="61">
        <f t="shared" si="4"/>
        <v>1873</v>
      </c>
      <c r="M42" s="61">
        <f t="shared" si="4"/>
        <v>2649</v>
      </c>
      <c r="N42" s="61">
        <f t="shared" si="4"/>
        <v>1212</v>
      </c>
      <c r="O42" s="61">
        <f t="shared" si="4"/>
        <v>25916.7</v>
      </c>
      <c r="P42" s="61">
        <f t="shared" si="4"/>
        <v>25966.299999999996</v>
      </c>
      <c r="Q42" s="61">
        <f t="shared" si="4"/>
        <v>25863.300000000003</v>
      </c>
      <c r="R42" s="61">
        <f>P42-Q42</f>
        <v>102.99999999999272</v>
      </c>
      <c r="S42" s="61">
        <f t="shared" ref="S42:AM42" si="5">SUM(S9:S39)</f>
        <v>30311.800000000007</v>
      </c>
      <c r="T42" s="61">
        <f t="shared" si="5"/>
        <v>30397.100000000006</v>
      </c>
      <c r="U42" s="61">
        <f t="shared" si="5"/>
        <v>30199.499999999996</v>
      </c>
      <c r="V42" s="61">
        <f t="shared" si="5"/>
        <v>197.59999999999991</v>
      </c>
      <c r="W42" s="61">
        <f t="shared" si="5"/>
        <v>120</v>
      </c>
      <c r="X42" s="61">
        <f t="shared" si="5"/>
        <v>300</v>
      </c>
      <c r="Y42" s="61">
        <f t="shared" si="5"/>
        <v>60</v>
      </c>
      <c r="Z42" s="62">
        <f t="shared" si="5"/>
        <v>217.48</v>
      </c>
      <c r="AA42" s="61">
        <f t="shared" si="5"/>
        <v>55.5</v>
      </c>
      <c r="AB42" s="63">
        <f t="shared" si="5"/>
        <v>144.27000000000001</v>
      </c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>
        <f t="shared" si="5"/>
        <v>0</v>
      </c>
    </row>
    <row r="43" spans="1:56" s="64" customFormat="1">
      <c r="A43" s="60" t="s">
        <v>36</v>
      </c>
      <c r="B43" s="61">
        <f t="shared" ref="B43:Q43" si="6">AVERAGEA(B9:B39)</f>
        <v>22.136666666666663</v>
      </c>
      <c r="C43" s="61">
        <f t="shared" si="6"/>
        <v>28.77333333333333</v>
      </c>
      <c r="D43" s="61">
        <f t="shared" si="6"/>
        <v>15.79</v>
      </c>
      <c r="E43" s="61">
        <f>AVERAGEA(E10:E39)</f>
        <v>13.175862068965518</v>
      </c>
      <c r="F43" s="61">
        <f t="shared" si="6"/>
        <v>14.576666666666666</v>
      </c>
      <c r="G43" s="61">
        <f t="shared" si="6"/>
        <v>16.809999999999999</v>
      </c>
      <c r="H43" s="61">
        <f t="shared" si="6"/>
        <v>16.11333333333333</v>
      </c>
      <c r="I43" s="61">
        <f t="shared" si="6"/>
        <v>17.626666666666669</v>
      </c>
      <c r="J43" s="61">
        <f t="shared" si="6"/>
        <v>14.359999999999994</v>
      </c>
      <c r="K43" s="61">
        <f t="shared" si="6"/>
        <v>14.153333333333332</v>
      </c>
      <c r="L43" s="61">
        <f t="shared" si="6"/>
        <v>62.43333333333333</v>
      </c>
      <c r="M43" s="61">
        <f t="shared" si="6"/>
        <v>88.3</v>
      </c>
      <c r="N43" s="61">
        <f t="shared" si="6"/>
        <v>40.4</v>
      </c>
      <c r="O43" s="61">
        <f t="shared" si="6"/>
        <v>863.89</v>
      </c>
      <c r="P43" s="61">
        <f t="shared" si="6"/>
        <v>865.54333333333318</v>
      </c>
      <c r="Q43" s="61">
        <f t="shared" si="6"/>
        <v>862.11000000000013</v>
      </c>
      <c r="R43" s="61">
        <f>P43-Q43</f>
        <v>3.4333333333330529</v>
      </c>
      <c r="S43" s="61">
        <f t="shared" ref="S43:AM43" si="7">AVERAGEA(S9:S39)</f>
        <v>1010.3933333333335</v>
      </c>
      <c r="T43" s="61">
        <f t="shared" si="7"/>
        <v>1013.2366666666669</v>
      </c>
      <c r="U43" s="61">
        <f t="shared" si="7"/>
        <v>1006.6499999999999</v>
      </c>
      <c r="V43" s="61">
        <f t="shared" si="7"/>
        <v>6.5866666666666633</v>
      </c>
      <c r="W43" s="61">
        <f t="shared" si="7"/>
        <v>4</v>
      </c>
      <c r="X43" s="61">
        <f t="shared" si="7"/>
        <v>10</v>
      </c>
      <c r="Y43" s="61">
        <f t="shared" si="7"/>
        <v>2</v>
      </c>
      <c r="Z43" s="62">
        <f t="shared" si="7"/>
        <v>7.2493333333333334</v>
      </c>
      <c r="AA43" s="61">
        <f t="shared" si="7"/>
        <v>1.85</v>
      </c>
      <c r="AB43" s="61">
        <f t="shared" si="7"/>
        <v>4.8090000000000002</v>
      </c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 t="e">
        <f t="shared" si="7"/>
        <v>#DIV/0!</v>
      </c>
    </row>
    <row r="44" spans="1:56" s="64" customFormat="1">
      <c r="A44" s="60" t="s">
        <v>19</v>
      </c>
      <c r="B44" s="61">
        <f t="shared" ref="B44:Q44" si="8">MAXA(B9:B39)</f>
        <v>29.4</v>
      </c>
      <c r="C44" s="61">
        <f t="shared" si="8"/>
        <v>33.4</v>
      </c>
      <c r="D44" s="61">
        <f t="shared" si="8"/>
        <v>18.8</v>
      </c>
      <c r="E44" s="61">
        <f>MAXA(E10:E39)</f>
        <v>18</v>
      </c>
      <c r="F44" s="61">
        <f t="shared" si="8"/>
        <v>18</v>
      </c>
      <c r="G44" s="61">
        <f t="shared" si="8"/>
        <v>18.7</v>
      </c>
      <c r="H44" s="61">
        <f t="shared" si="8"/>
        <v>21.2</v>
      </c>
      <c r="I44" s="61">
        <f t="shared" si="8"/>
        <v>22.1</v>
      </c>
      <c r="J44" s="61">
        <f t="shared" si="8"/>
        <v>17.100000000000001</v>
      </c>
      <c r="K44" s="61">
        <f t="shared" si="8"/>
        <v>16.399999999999999</v>
      </c>
      <c r="L44" s="61">
        <f t="shared" si="8"/>
        <v>85</v>
      </c>
      <c r="M44" s="61">
        <f t="shared" si="8"/>
        <v>96</v>
      </c>
      <c r="N44" s="61">
        <f t="shared" si="8"/>
        <v>67</v>
      </c>
      <c r="O44" s="61">
        <f t="shared" si="8"/>
        <v>866.6</v>
      </c>
      <c r="P44" s="61">
        <f t="shared" si="8"/>
        <v>867.7</v>
      </c>
      <c r="Q44" s="61">
        <f t="shared" si="8"/>
        <v>865.3</v>
      </c>
      <c r="R44" s="61">
        <f>MAXA(R9:R39)</f>
        <v>5.0999999999999091</v>
      </c>
      <c r="S44" s="61">
        <f t="shared" ref="S44:AM44" si="9">MAXA(S9:S39)</f>
        <v>1014.6</v>
      </c>
      <c r="T44" s="61">
        <f t="shared" si="9"/>
        <v>1016.9</v>
      </c>
      <c r="U44" s="61">
        <f t="shared" si="9"/>
        <v>1013.1</v>
      </c>
      <c r="V44" s="61">
        <f t="shared" si="9"/>
        <v>9.7000000000000455</v>
      </c>
      <c r="W44" s="61">
        <f t="shared" si="9"/>
        <v>8</v>
      </c>
      <c r="X44" s="61">
        <f t="shared" si="9"/>
        <v>10</v>
      </c>
      <c r="Y44" s="61">
        <f t="shared" si="9"/>
        <v>2</v>
      </c>
      <c r="Z44" s="62">
        <f t="shared" si="9"/>
        <v>10.6</v>
      </c>
      <c r="AA44" s="61">
        <f t="shared" si="9"/>
        <v>12</v>
      </c>
      <c r="AB44" s="61">
        <f t="shared" si="9"/>
        <v>9.1</v>
      </c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>
        <f t="shared" si="9"/>
        <v>0</v>
      </c>
    </row>
    <row r="45" spans="1:56" s="64" customFormat="1">
      <c r="A45" s="60" t="s">
        <v>20</v>
      </c>
      <c r="B45" s="61">
        <f t="shared" ref="B45:AM45" si="10">MINA(B9:B39)</f>
        <v>17.899999999999999</v>
      </c>
      <c r="C45" s="61">
        <f t="shared" si="10"/>
        <v>22.2</v>
      </c>
      <c r="D45" s="61">
        <f t="shared" si="10"/>
        <v>13</v>
      </c>
      <c r="E45" s="61">
        <f>MINA(E10:E39)</f>
        <v>8.6</v>
      </c>
      <c r="F45" s="61">
        <f t="shared" si="10"/>
        <v>11.5</v>
      </c>
      <c r="G45" s="61">
        <f t="shared" si="10"/>
        <v>14.1</v>
      </c>
      <c r="H45" s="61">
        <f t="shared" si="10"/>
        <v>10.6</v>
      </c>
      <c r="I45" s="61">
        <f t="shared" si="10"/>
        <v>14.7</v>
      </c>
      <c r="J45" s="61">
        <f t="shared" si="10"/>
        <v>10.9</v>
      </c>
      <c r="K45" s="61">
        <f t="shared" si="10"/>
        <v>11.1</v>
      </c>
      <c r="L45" s="61">
        <f t="shared" si="10"/>
        <v>48</v>
      </c>
      <c r="M45" s="61">
        <f t="shared" si="10"/>
        <v>75</v>
      </c>
      <c r="N45" s="61">
        <f t="shared" si="10"/>
        <v>26</v>
      </c>
      <c r="O45" s="61">
        <f t="shared" si="10"/>
        <v>861.8</v>
      </c>
      <c r="P45" s="61">
        <f t="shared" si="10"/>
        <v>863.9</v>
      </c>
      <c r="Q45" s="61">
        <f t="shared" si="10"/>
        <v>859.2</v>
      </c>
      <c r="R45" s="61">
        <f t="shared" si="10"/>
        <v>0.80000000000006821</v>
      </c>
      <c r="S45" s="61">
        <f t="shared" si="10"/>
        <v>1006</v>
      </c>
      <c r="T45" s="61">
        <f t="shared" si="10"/>
        <v>1009.6</v>
      </c>
      <c r="U45" s="61">
        <f t="shared" si="10"/>
        <v>1001.9</v>
      </c>
      <c r="V45" s="61">
        <f t="shared" si="10"/>
        <v>1.7000000000000455</v>
      </c>
      <c r="W45" s="61">
        <f t="shared" si="10"/>
        <v>1</v>
      </c>
      <c r="X45" s="61">
        <f t="shared" si="10"/>
        <v>10</v>
      </c>
      <c r="Y45" s="61">
        <f t="shared" si="10"/>
        <v>2</v>
      </c>
      <c r="Z45" s="62">
        <f t="shared" si="10"/>
        <v>0.5</v>
      </c>
      <c r="AA45" s="61">
        <f t="shared" si="10"/>
        <v>0</v>
      </c>
      <c r="AB45" s="61">
        <f t="shared" si="10"/>
        <v>0.64</v>
      </c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>
        <f t="shared" si="10"/>
        <v>0</v>
      </c>
    </row>
    <row r="46" spans="1:56">
      <c r="A46" s="2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4">
        <f t="shared" ref="R46:R51" si="11">P46-Q46</f>
        <v>0</v>
      </c>
      <c r="S46" s="6"/>
      <c r="T46" s="6"/>
      <c r="U46" s="6"/>
      <c r="V46" s="6"/>
      <c r="W46" s="6"/>
      <c r="X46" s="6"/>
      <c r="Y46" s="6"/>
      <c r="Z46" s="18"/>
      <c r="AA46" s="6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5"/>
    </row>
    <row r="47" spans="1:56" s="68" customFormat="1">
      <c r="A47" s="65" t="s">
        <v>35</v>
      </c>
      <c r="B47" s="66">
        <f t="shared" ref="B47:L47" si="12">SUM(B9:B18)</f>
        <v>224.59999999999997</v>
      </c>
      <c r="C47" s="66">
        <f t="shared" si="12"/>
        <v>290</v>
      </c>
      <c r="D47" s="66">
        <f t="shared" si="12"/>
        <v>170.2</v>
      </c>
      <c r="E47" s="66">
        <f>SUM(E9:E18)</f>
        <v>119.80000000000001</v>
      </c>
      <c r="F47" s="66">
        <f t="shared" si="12"/>
        <v>160.20000000000002</v>
      </c>
      <c r="G47" s="66">
        <f t="shared" si="12"/>
        <v>176.4</v>
      </c>
      <c r="H47" s="66">
        <f t="shared" si="12"/>
        <v>170.10000000000002</v>
      </c>
      <c r="I47" s="66">
        <f t="shared" si="12"/>
        <v>183.29999999999998</v>
      </c>
      <c r="J47" s="66">
        <f t="shared" si="12"/>
        <v>154.29999999999998</v>
      </c>
      <c r="K47" s="66">
        <f t="shared" si="12"/>
        <v>150.1</v>
      </c>
      <c r="L47" s="66">
        <f t="shared" si="12"/>
        <v>632</v>
      </c>
      <c r="M47" s="66"/>
      <c r="N47" s="66">
        <f>SUM(N9:N18)</f>
        <v>404</v>
      </c>
      <c r="O47" s="66">
        <f>SUM(O9:O18)</f>
        <v>8637.2000000000007</v>
      </c>
      <c r="P47" s="66">
        <f>SUM(P9:P18)</f>
        <v>8654.2999999999993</v>
      </c>
      <c r="Q47" s="66">
        <f>SUM(Q9:Q18)</f>
        <v>8617.2999999999993</v>
      </c>
      <c r="R47" s="66">
        <f t="shared" si="11"/>
        <v>37</v>
      </c>
      <c r="S47" s="66">
        <f t="shared" ref="S47:AB47" si="13">SUM(S9:S18)</f>
        <v>10097.699999999999</v>
      </c>
      <c r="T47" s="66">
        <f t="shared" si="13"/>
        <v>10126.300000000001</v>
      </c>
      <c r="U47" s="66">
        <f t="shared" si="13"/>
        <v>10061.299999999999</v>
      </c>
      <c r="V47" s="66">
        <f t="shared" si="13"/>
        <v>65</v>
      </c>
      <c r="W47" s="66">
        <f t="shared" si="13"/>
        <v>50</v>
      </c>
      <c r="X47" s="66">
        <f t="shared" si="13"/>
        <v>100</v>
      </c>
      <c r="Y47" s="66">
        <f t="shared" si="13"/>
        <v>20</v>
      </c>
      <c r="Z47" s="66">
        <f>SUM(Z9:Z18)</f>
        <v>60.199999999999996</v>
      </c>
      <c r="AA47" s="66">
        <f t="shared" si="13"/>
        <v>28.3</v>
      </c>
      <c r="AB47" s="66">
        <f t="shared" si="13"/>
        <v>50.190000000000005</v>
      </c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67"/>
    </row>
    <row r="48" spans="1:56" s="68" customFormat="1">
      <c r="A48" s="65" t="s">
        <v>32</v>
      </c>
      <c r="B48" s="66">
        <f t="shared" ref="B48:Q48" si="14">AVERAGEA(B9:B18)</f>
        <v>22.459999999999997</v>
      </c>
      <c r="C48" s="66">
        <f t="shared" si="14"/>
        <v>29</v>
      </c>
      <c r="D48" s="66">
        <f t="shared" si="14"/>
        <v>17.02</v>
      </c>
      <c r="E48" s="66">
        <f>AVERAGEA(E9:E18)</f>
        <v>11.98</v>
      </c>
      <c r="F48" s="66">
        <f t="shared" si="14"/>
        <v>16.020000000000003</v>
      </c>
      <c r="G48" s="66">
        <f t="shared" si="14"/>
        <v>17.64</v>
      </c>
      <c r="H48" s="66">
        <f t="shared" si="14"/>
        <v>17.010000000000002</v>
      </c>
      <c r="I48" s="66">
        <f t="shared" si="14"/>
        <v>18.329999999999998</v>
      </c>
      <c r="J48" s="66">
        <f t="shared" si="14"/>
        <v>15.429999999999998</v>
      </c>
      <c r="K48" s="66">
        <f t="shared" si="14"/>
        <v>15.01</v>
      </c>
      <c r="L48" s="66">
        <f t="shared" si="14"/>
        <v>63.2</v>
      </c>
      <c r="M48" s="66">
        <f t="shared" si="14"/>
        <v>89.4</v>
      </c>
      <c r="N48" s="66">
        <f t="shared" si="14"/>
        <v>40.4</v>
      </c>
      <c r="O48" s="66">
        <f t="shared" si="14"/>
        <v>863.72</v>
      </c>
      <c r="P48" s="66">
        <f t="shared" si="14"/>
        <v>865.43</v>
      </c>
      <c r="Q48" s="66">
        <f t="shared" si="14"/>
        <v>861.7299999999999</v>
      </c>
      <c r="R48" s="66">
        <f t="shared" si="11"/>
        <v>3.7000000000000455</v>
      </c>
      <c r="S48" s="66">
        <f t="shared" ref="S48:AB48" si="15">AVERAGEA(S9:S18)</f>
        <v>1009.7699999999999</v>
      </c>
      <c r="T48" s="66">
        <f t="shared" si="15"/>
        <v>1012.6300000000001</v>
      </c>
      <c r="U48" s="66">
        <f t="shared" si="15"/>
        <v>1006.1299999999999</v>
      </c>
      <c r="V48" s="66">
        <f t="shared" si="15"/>
        <v>6.5</v>
      </c>
      <c r="W48" s="66">
        <f t="shared" si="15"/>
        <v>5</v>
      </c>
      <c r="X48" s="66">
        <f t="shared" si="15"/>
        <v>10</v>
      </c>
      <c r="Y48" s="66">
        <f t="shared" si="15"/>
        <v>2</v>
      </c>
      <c r="Z48" s="66">
        <f>AVERAGEA(Z9:Z18)</f>
        <v>6.02</v>
      </c>
      <c r="AA48" s="66">
        <f t="shared" si="15"/>
        <v>2.83</v>
      </c>
      <c r="AB48" s="66">
        <f t="shared" si="15"/>
        <v>5.0190000000000001</v>
      </c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67"/>
    </row>
    <row r="49" spans="1:39" s="68" customFormat="1">
      <c r="A49" s="65" t="s">
        <v>19</v>
      </c>
      <c r="B49" s="66">
        <f t="shared" ref="B49:Q49" si="16">MAXA(B9:B18)</f>
        <v>23.2</v>
      </c>
      <c r="C49" s="66">
        <f t="shared" si="16"/>
        <v>31.3</v>
      </c>
      <c r="D49" s="66">
        <f t="shared" si="16"/>
        <v>18.600000000000001</v>
      </c>
      <c r="E49" s="66">
        <f>MAXA(E9:E18)</f>
        <v>15.4</v>
      </c>
      <c r="F49" s="66">
        <f t="shared" si="16"/>
        <v>18</v>
      </c>
      <c r="G49" s="66">
        <f t="shared" si="16"/>
        <v>18.7</v>
      </c>
      <c r="H49" s="66">
        <f t="shared" si="16"/>
        <v>18.5</v>
      </c>
      <c r="I49" s="66">
        <f t="shared" si="16"/>
        <v>19.600000000000001</v>
      </c>
      <c r="J49" s="66">
        <f t="shared" si="16"/>
        <v>17.100000000000001</v>
      </c>
      <c r="K49" s="66">
        <f t="shared" si="16"/>
        <v>16.399999999999999</v>
      </c>
      <c r="L49" s="66">
        <f t="shared" si="16"/>
        <v>75</v>
      </c>
      <c r="M49" s="66">
        <f t="shared" si="16"/>
        <v>96</v>
      </c>
      <c r="N49" s="66">
        <f t="shared" si="16"/>
        <v>49</v>
      </c>
      <c r="O49" s="66">
        <f t="shared" si="16"/>
        <v>866.3</v>
      </c>
      <c r="P49" s="66">
        <f t="shared" si="16"/>
        <v>867.7</v>
      </c>
      <c r="Q49" s="66">
        <f t="shared" si="16"/>
        <v>864.9</v>
      </c>
      <c r="R49" s="66">
        <f t="shared" si="11"/>
        <v>2.8000000000000682</v>
      </c>
      <c r="S49" s="66">
        <f t="shared" ref="S49:AB49" si="17">MAXA(S9:S18)</f>
        <v>1013.5</v>
      </c>
      <c r="T49" s="66">
        <f t="shared" si="17"/>
        <v>1014.7</v>
      </c>
      <c r="U49" s="66">
        <f t="shared" si="17"/>
        <v>1010</v>
      </c>
      <c r="V49" s="66">
        <f t="shared" si="17"/>
        <v>9.6000000000000227</v>
      </c>
      <c r="W49" s="66">
        <f t="shared" si="17"/>
        <v>8</v>
      </c>
      <c r="X49" s="66">
        <f t="shared" si="17"/>
        <v>10</v>
      </c>
      <c r="Y49" s="66">
        <f t="shared" si="17"/>
        <v>2</v>
      </c>
      <c r="Z49" s="66">
        <f>MAXA(Z9:Z18)</f>
        <v>10</v>
      </c>
      <c r="AA49" s="66">
        <f t="shared" si="17"/>
        <v>11</v>
      </c>
      <c r="AB49" s="66">
        <f t="shared" si="17"/>
        <v>8.5500000000000007</v>
      </c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67"/>
    </row>
    <row r="50" spans="1:39" s="68" customFormat="1">
      <c r="A50" s="65" t="s">
        <v>20</v>
      </c>
      <c r="B50" s="66">
        <f t="shared" ref="B50:Q50" si="18">MINA(B9:B18)</f>
        <v>20.2</v>
      </c>
      <c r="C50" s="66">
        <f t="shared" si="18"/>
        <v>26</v>
      </c>
      <c r="D50" s="66">
        <f t="shared" si="18"/>
        <v>14.6</v>
      </c>
      <c r="E50" s="66">
        <f>MINA(E9:E18)</f>
        <v>7.4</v>
      </c>
      <c r="F50" s="66">
        <f t="shared" si="18"/>
        <v>14.2</v>
      </c>
      <c r="G50" s="66">
        <f t="shared" si="18"/>
        <v>17.100000000000001</v>
      </c>
      <c r="H50" s="66">
        <f t="shared" si="18"/>
        <v>15.9</v>
      </c>
      <c r="I50" s="66">
        <f t="shared" si="18"/>
        <v>17.2</v>
      </c>
      <c r="J50" s="66">
        <f t="shared" si="18"/>
        <v>13.6</v>
      </c>
      <c r="K50" s="66">
        <f t="shared" si="18"/>
        <v>14</v>
      </c>
      <c r="L50" s="66">
        <f t="shared" si="18"/>
        <v>57</v>
      </c>
      <c r="M50" s="66">
        <f t="shared" si="18"/>
        <v>78</v>
      </c>
      <c r="N50" s="66">
        <f t="shared" si="18"/>
        <v>32</v>
      </c>
      <c r="O50" s="66">
        <f t="shared" si="18"/>
        <v>861.8</v>
      </c>
      <c r="P50" s="66">
        <f t="shared" si="18"/>
        <v>863.9</v>
      </c>
      <c r="Q50" s="66">
        <f t="shared" si="18"/>
        <v>859.2</v>
      </c>
      <c r="R50" s="66">
        <f t="shared" si="11"/>
        <v>4.6999999999999318</v>
      </c>
      <c r="S50" s="66">
        <f t="shared" ref="S50:AB50" si="19">MINA(S9:S18)</f>
        <v>1007.9</v>
      </c>
      <c r="T50" s="66">
        <f t="shared" si="19"/>
        <v>1010.4</v>
      </c>
      <c r="U50" s="66">
        <f t="shared" si="19"/>
        <v>1002.1</v>
      </c>
      <c r="V50" s="66">
        <f t="shared" si="19"/>
        <v>2.7999999999999545</v>
      </c>
      <c r="W50" s="66">
        <f t="shared" si="19"/>
        <v>2</v>
      </c>
      <c r="X50" s="66">
        <f t="shared" si="19"/>
        <v>10</v>
      </c>
      <c r="Y50" s="66">
        <f t="shared" si="19"/>
        <v>2</v>
      </c>
      <c r="Z50" s="66">
        <f>MINA(Z9:Z18)</f>
        <v>0.5</v>
      </c>
      <c r="AA50" s="66">
        <f t="shared" si="19"/>
        <v>0</v>
      </c>
      <c r="AB50" s="66">
        <f t="shared" si="19"/>
        <v>2.74</v>
      </c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67"/>
    </row>
    <row r="51" spans="1:39">
      <c r="A51" s="20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4">
        <f t="shared" si="11"/>
        <v>0</v>
      </c>
      <c r="S51" s="6"/>
      <c r="T51" s="6"/>
      <c r="U51" s="6"/>
      <c r="V51" s="6"/>
      <c r="W51" s="6"/>
      <c r="X51" s="6"/>
      <c r="Y51" s="6"/>
      <c r="Z51" s="18"/>
      <c r="AA51" s="6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5"/>
    </row>
    <row r="52" spans="1:39" s="72" customFormat="1">
      <c r="A52" s="69" t="s">
        <v>31</v>
      </c>
      <c r="B52" s="70">
        <f t="shared" ref="B52:AB52" si="20">SUM(B19:B28)</f>
        <v>212.29999999999998</v>
      </c>
      <c r="C52" s="70">
        <f t="shared" si="20"/>
        <v>281.89999999999998</v>
      </c>
      <c r="D52" s="70">
        <f t="shared" si="20"/>
        <v>154.1</v>
      </c>
      <c r="E52" s="70">
        <f t="shared" si="20"/>
        <v>127.79999999999998</v>
      </c>
      <c r="F52" s="70">
        <f t="shared" si="20"/>
        <v>143.79999999999998</v>
      </c>
      <c r="G52" s="70">
        <f t="shared" si="20"/>
        <v>165.99999999999997</v>
      </c>
      <c r="H52" s="70">
        <f t="shared" si="20"/>
        <v>153.9</v>
      </c>
      <c r="I52" s="70">
        <f t="shared" si="20"/>
        <v>178.6</v>
      </c>
      <c r="J52" s="70">
        <f t="shared" si="20"/>
        <v>146.1</v>
      </c>
      <c r="K52" s="70">
        <f t="shared" si="20"/>
        <v>139.89999999999998</v>
      </c>
      <c r="L52" s="70">
        <f t="shared" si="20"/>
        <v>648</v>
      </c>
      <c r="M52" s="70">
        <f t="shared" si="20"/>
        <v>893</v>
      </c>
      <c r="N52" s="70">
        <f t="shared" si="20"/>
        <v>434</v>
      </c>
      <c r="O52" s="70">
        <f t="shared" si="20"/>
        <v>8640.2000000000007</v>
      </c>
      <c r="P52" s="70">
        <f t="shared" si="20"/>
        <v>8655.7999999999993</v>
      </c>
      <c r="Q52" s="70">
        <f t="shared" si="20"/>
        <v>8624.6999999999989</v>
      </c>
      <c r="R52" s="70">
        <f t="shared" si="20"/>
        <v>31.100000000000136</v>
      </c>
      <c r="S52" s="70">
        <f t="shared" si="20"/>
        <v>10107.699999999999</v>
      </c>
      <c r="T52" s="70">
        <f t="shared" si="20"/>
        <v>10133.300000000001</v>
      </c>
      <c r="U52" s="70">
        <f t="shared" si="20"/>
        <v>10075.299999999999</v>
      </c>
      <c r="V52" s="70">
        <f t="shared" si="20"/>
        <v>58</v>
      </c>
      <c r="W52" s="70">
        <f t="shared" si="20"/>
        <v>40</v>
      </c>
      <c r="X52" s="70">
        <f t="shared" si="20"/>
        <v>100</v>
      </c>
      <c r="Y52" s="70">
        <f t="shared" si="20"/>
        <v>20</v>
      </c>
      <c r="Z52" s="70">
        <f>SUM(Z19:Z28)</f>
        <v>76.599999999999994</v>
      </c>
      <c r="AA52" s="70">
        <f t="shared" si="20"/>
        <v>26.7</v>
      </c>
      <c r="AB52" s="70">
        <f t="shared" si="20"/>
        <v>39.830000000000005</v>
      </c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71"/>
    </row>
    <row r="53" spans="1:39" s="72" customFormat="1">
      <c r="A53" s="69" t="s">
        <v>32</v>
      </c>
      <c r="B53" s="70">
        <f t="shared" ref="B53:AB53" si="21">AVERAGEA(B19:B28)</f>
        <v>21.229999999999997</v>
      </c>
      <c r="C53" s="70">
        <f t="shared" si="21"/>
        <v>28.189999999999998</v>
      </c>
      <c r="D53" s="70">
        <f t="shared" si="21"/>
        <v>15.41</v>
      </c>
      <c r="E53" s="70">
        <f t="shared" si="21"/>
        <v>12.779999999999998</v>
      </c>
      <c r="F53" s="70">
        <f t="shared" si="21"/>
        <v>14.379999999999999</v>
      </c>
      <c r="G53" s="70">
        <f t="shared" si="21"/>
        <v>16.599999999999998</v>
      </c>
      <c r="H53" s="70">
        <f t="shared" si="21"/>
        <v>15.39</v>
      </c>
      <c r="I53" s="70">
        <f t="shared" si="21"/>
        <v>17.86</v>
      </c>
      <c r="J53" s="70">
        <f t="shared" si="21"/>
        <v>14.61</v>
      </c>
      <c r="K53" s="70">
        <f t="shared" si="21"/>
        <v>13.989999999999998</v>
      </c>
      <c r="L53" s="70">
        <f t="shared" si="21"/>
        <v>64.8</v>
      </c>
      <c r="M53" s="70">
        <f t="shared" si="21"/>
        <v>89.3</v>
      </c>
      <c r="N53" s="70">
        <f t="shared" si="21"/>
        <v>43.4</v>
      </c>
      <c r="O53" s="70">
        <f t="shared" si="21"/>
        <v>864.0200000000001</v>
      </c>
      <c r="P53" s="70">
        <f t="shared" si="21"/>
        <v>865.57999999999993</v>
      </c>
      <c r="Q53" s="70">
        <f t="shared" si="21"/>
        <v>862.46999999999991</v>
      </c>
      <c r="R53" s="70">
        <f t="shared" si="21"/>
        <v>3.1100000000000136</v>
      </c>
      <c r="S53" s="70">
        <f t="shared" si="21"/>
        <v>1010.7699999999999</v>
      </c>
      <c r="T53" s="70">
        <f t="shared" si="21"/>
        <v>1013.3300000000002</v>
      </c>
      <c r="U53" s="70">
        <f t="shared" si="21"/>
        <v>1007.53</v>
      </c>
      <c r="V53" s="70">
        <f t="shared" si="21"/>
        <v>5.8</v>
      </c>
      <c r="W53" s="70">
        <f t="shared" si="21"/>
        <v>4</v>
      </c>
      <c r="X53" s="70">
        <f t="shared" si="21"/>
        <v>10</v>
      </c>
      <c r="Y53" s="70">
        <f t="shared" si="21"/>
        <v>2</v>
      </c>
      <c r="Z53" s="70">
        <f>AVERAGEA(Z19:Z28)</f>
        <v>7.6599999999999993</v>
      </c>
      <c r="AA53" s="70">
        <f t="shared" si="21"/>
        <v>2.67</v>
      </c>
      <c r="AB53" s="70">
        <f t="shared" si="21"/>
        <v>3.9830000000000005</v>
      </c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71"/>
    </row>
    <row r="54" spans="1:39" s="72" customFormat="1">
      <c r="A54" s="69" t="s">
        <v>19</v>
      </c>
      <c r="B54" s="70">
        <f t="shared" ref="B54:AB54" si="22">MAXA(B19:B28)</f>
        <v>24.2</v>
      </c>
      <c r="C54" s="70">
        <f t="shared" si="22"/>
        <v>32.4</v>
      </c>
      <c r="D54" s="70">
        <f t="shared" si="22"/>
        <v>16.7</v>
      </c>
      <c r="E54" s="70">
        <f t="shared" si="22"/>
        <v>18</v>
      </c>
      <c r="F54" s="70">
        <f t="shared" si="22"/>
        <v>15.8</v>
      </c>
      <c r="G54" s="70">
        <f t="shared" si="22"/>
        <v>17.8</v>
      </c>
      <c r="H54" s="70">
        <f t="shared" si="22"/>
        <v>17.8</v>
      </c>
      <c r="I54" s="70">
        <f t="shared" si="22"/>
        <v>22.1</v>
      </c>
      <c r="J54" s="70">
        <f t="shared" si="22"/>
        <v>16.899999999999999</v>
      </c>
      <c r="K54" s="70">
        <f t="shared" si="22"/>
        <v>15.7</v>
      </c>
      <c r="L54" s="70">
        <f t="shared" si="22"/>
        <v>85</v>
      </c>
      <c r="M54" s="70">
        <f>MAXA(M19:M28)</f>
        <v>95</v>
      </c>
      <c r="N54" s="70">
        <f t="shared" si="22"/>
        <v>67</v>
      </c>
      <c r="O54" s="70">
        <f t="shared" si="22"/>
        <v>866.6</v>
      </c>
      <c r="P54" s="70">
        <f t="shared" si="22"/>
        <v>867.5</v>
      </c>
      <c r="Q54" s="70">
        <f t="shared" si="22"/>
        <v>865.2</v>
      </c>
      <c r="R54" s="70">
        <f t="shared" si="22"/>
        <v>4.7000000000000455</v>
      </c>
      <c r="S54" s="70">
        <f t="shared" si="22"/>
        <v>1014.6</v>
      </c>
      <c r="T54" s="70">
        <f t="shared" si="22"/>
        <v>1015.8</v>
      </c>
      <c r="U54" s="70">
        <f t="shared" si="22"/>
        <v>1013.1</v>
      </c>
      <c r="V54" s="70">
        <f t="shared" si="22"/>
        <v>8.8000000000000682</v>
      </c>
      <c r="W54" s="70">
        <f t="shared" si="22"/>
        <v>6</v>
      </c>
      <c r="X54" s="70">
        <f t="shared" si="22"/>
        <v>10</v>
      </c>
      <c r="Y54" s="70">
        <f t="shared" si="22"/>
        <v>2</v>
      </c>
      <c r="Z54" s="70">
        <f>MAXA(Z19:Z28)</f>
        <v>10.6</v>
      </c>
      <c r="AA54" s="70">
        <f t="shared" si="22"/>
        <v>12</v>
      </c>
      <c r="AB54" s="70">
        <f t="shared" si="22"/>
        <v>5.27</v>
      </c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71"/>
    </row>
    <row r="55" spans="1:39" s="72" customFormat="1">
      <c r="A55" s="69" t="s">
        <v>20</v>
      </c>
      <c r="B55" s="70">
        <f t="shared" ref="B55:AB55" si="23">MINA(B19:B28)</f>
        <v>19.100000000000001</v>
      </c>
      <c r="C55" s="70">
        <f t="shared" si="23"/>
        <v>25.2</v>
      </c>
      <c r="D55" s="70">
        <f t="shared" si="23"/>
        <v>13.7</v>
      </c>
      <c r="E55" s="70">
        <f t="shared" si="23"/>
        <v>9.0999999999999979</v>
      </c>
      <c r="F55" s="70">
        <f t="shared" si="23"/>
        <v>12.5</v>
      </c>
      <c r="G55" s="70">
        <f t="shared" si="23"/>
        <v>15.7</v>
      </c>
      <c r="H55" s="70">
        <f t="shared" si="23"/>
        <v>10.6</v>
      </c>
      <c r="I55" s="70">
        <f t="shared" si="23"/>
        <v>15.6</v>
      </c>
      <c r="J55" s="70">
        <f t="shared" si="23"/>
        <v>11.6</v>
      </c>
      <c r="K55" s="70">
        <f t="shared" si="23"/>
        <v>11.6</v>
      </c>
      <c r="L55" s="70">
        <f t="shared" si="23"/>
        <v>49</v>
      </c>
      <c r="M55" s="70">
        <f t="shared" si="23"/>
        <v>80</v>
      </c>
      <c r="N55" s="70">
        <f t="shared" si="23"/>
        <v>26</v>
      </c>
      <c r="O55" s="70">
        <f t="shared" si="23"/>
        <v>862.8</v>
      </c>
      <c r="P55" s="70">
        <f t="shared" si="23"/>
        <v>864.5</v>
      </c>
      <c r="Q55" s="70">
        <f t="shared" si="23"/>
        <v>861</v>
      </c>
      <c r="R55" s="70">
        <f t="shared" si="23"/>
        <v>0.80000000000006821</v>
      </c>
      <c r="S55" s="70">
        <f t="shared" si="23"/>
        <v>1008.1</v>
      </c>
      <c r="T55" s="70">
        <f t="shared" si="23"/>
        <v>1010</v>
      </c>
      <c r="U55" s="70">
        <f t="shared" si="23"/>
        <v>1003.4</v>
      </c>
      <c r="V55" s="70">
        <f t="shared" si="23"/>
        <v>1.7000000000000455</v>
      </c>
      <c r="W55" s="70">
        <f t="shared" si="23"/>
        <v>2</v>
      </c>
      <c r="X55" s="70">
        <f t="shared" si="23"/>
        <v>10</v>
      </c>
      <c r="Y55" s="70">
        <f t="shared" si="23"/>
        <v>2</v>
      </c>
      <c r="Z55" s="70">
        <f>MINA(Z19:Z28)</f>
        <v>6</v>
      </c>
      <c r="AA55" s="70">
        <f t="shared" si="23"/>
        <v>0</v>
      </c>
      <c r="AB55" s="70">
        <f t="shared" si="23"/>
        <v>0.64</v>
      </c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71"/>
    </row>
    <row r="56" spans="1:39">
      <c r="A56" s="20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11"/>
      <c r="AA56" s="6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5"/>
    </row>
    <row r="57" spans="1:39" s="75" customFormat="1">
      <c r="A57" s="76" t="s">
        <v>31</v>
      </c>
      <c r="B57" s="73">
        <f t="shared" ref="B57:AB57" si="24">SUM(B29:B39)</f>
        <v>227.2</v>
      </c>
      <c r="C57" s="73">
        <f t="shared" si="24"/>
        <v>291.3</v>
      </c>
      <c r="D57" s="73">
        <f t="shared" si="24"/>
        <v>149.4</v>
      </c>
      <c r="E57" s="73">
        <f t="shared" si="24"/>
        <v>141.9</v>
      </c>
      <c r="F57" s="73">
        <f t="shared" si="24"/>
        <v>133.30000000000001</v>
      </c>
      <c r="G57" s="73">
        <f t="shared" si="24"/>
        <v>161.9</v>
      </c>
      <c r="H57" s="73">
        <f t="shared" si="24"/>
        <v>159.40000000000003</v>
      </c>
      <c r="I57" s="73">
        <f t="shared" si="24"/>
        <v>166.9</v>
      </c>
      <c r="J57" s="73">
        <f t="shared" si="24"/>
        <v>130.4</v>
      </c>
      <c r="K57" s="73">
        <f t="shared" si="24"/>
        <v>134.6</v>
      </c>
      <c r="L57" s="73">
        <f t="shared" si="24"/>
        <v>593</v>
      </c>
      <c r="M57" s="73">
        <f t="shared" si="24"/>
        <v>862</v>
      </c>
      <c r="N57" s="73">
        <f t="shared" si="24"/>
        <v>374</v>
      </c>
      <c r="O57" s="73">
        <f t="shared" si="24"/>
        <v>8639.2999999999993</v>
      </c>
      <c r="P57" s="73">
        <f t="shared" si="24"/>
        <v>8656.2000000000007</v>
      </c>
      <c r="Q57" s="73">
        <f t="shared" si="24"/>
        <v>8621.3000000000011</v>
      </c>
      <c r="R57" s="73">
        <f t="shared" si="24"/>
        <v>34.900000000000091</v>
      </c>
      <c r="S57" s="73">
        <f t="shared" si="24"/>
        <v>10106.4</v>
      </c>
      <c r="T57" s="73">
        <f t="shared" si="24"/>
        <v>10137.5</v>
      </c>
      <c r="U57" s="73">
        <f t="shared" si="24"/>
        <v>10062.9</v>
      </c>
      <c r="V57" s="73">
        <f t="shared" si="24"/>
        <v>74.599999999999909</v>
      </c>
      <c r="W57" s="73">
        <f t="shared" si="24"/>
        <v>30</v>
      </c>
      <c r="X57" s="73">
        <f t="shared" si="24"/>
        <v>100</v>
      </c>
      <c r="Y57" s="73">
        <f t="shared" si="24"/>
        <v>20</v>
      </c>
      <c r="Z57" s="73">
        <f>SUM(Z29:Z39)</f>
        <v>80.680000000000007</v>
      </c>
      <c r="AA57" s="73">
        <f t="shared" si="24"/>
        <v>0.5</v>
      </c>
      <c r="AB57" s="73">
        <f t="shared" si="24"/>
        <v>54.25</v>
      </c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74"/>
    </row>
    <row r="58" spans="1:39" s="75" customFormat="1">
      <c r="A58" s="76" t="s">
        <v>32</v>
      </c>
      <c r="B58" s="73">
        <f t="shared" ref="B58:AB58" si="25">AVERAGEA(B29:B39)</f>
        <v>22.72</v>
      </c>
      <c r="C58" s="73">
        <f t="shared" si="25"/>
        <v>29.130000000000003</v>
      </c>
      <c r="D58" s="73">
        <f t="shared" si="25"/>
        <v>14.940000000000001</v>
      </c>
      <c r="E58" s="73">
        <f t="shared" si="25"/>
        <v>14.190000000000001</v>
      </c>
      <c r="F58" s="73">
        <f t="shared" si="25"/>
        <v>13.330000000000002</v>
      </c>
      <c r="G58" s="73">
        <f t="shared" si="25"/>
        <v>16.190000000000001</v>
      </c>
      <c r="H58" s="73">
        <f t="shared" si="25"/>
        <v>15.940000000000003</v>
      </c>
      <c r="I58" s="73">
        <f t="shared" si="25"/>
        <v>16.690000000000001</v>
      </c>
      <c r="J58" s="73">
        <f t="shared" si="25"/>
        <v>13.040000000000001</v>
      </c>
      <c r="K58" s="73">
        <f t="shared" si="25"/>
        <v>13.459999999999999</v>
      </c>
      <c r="L58" s="73">
        <f t="shared" si="25"/>
        <v>59.3</v>
      </c>
      <c r="M58" s="73">
        <f t="shared" si="25"/>
        <v>86.2</v>
      </c>
      <c r="N58" s="73">
        <f t="shared" si="25"/>
        <v>37.4</v>
      </c>
      <c r="O58" s="73">
        <f t="shared" si="25"/>
        <v>863.93</v>
      </c>
      <c r="P58" s="73">
        <f t="shared" si="25"/>
        <v>865.62000000000012</v>
      </c>
      <c r="Q58" s="73">
        <f t="shared" si="25"/>
        <v>862.13000000000011</v>
      </c>
      <c r="R58" s="73">
        <f t="shared" si="25"/>
        <v>3.4900000000000091</v>
      </c>
      <c r="S58" s="73">
        <f t="shared" si="25"/>
        <v>1010.64</v>
      </c>
      <c r="T58" s="73">
        <f t="shared" si="25"/>
        <v>1013.75</v>
      </c>
      <c r="U58" s="73">
        <f t="shared" si="25"/>
        <v>1006.29</v>
      </c>
      <c r="V58" s="73">
        <f t="shared" si="25"/>
        <v>7.4599999999999911</v>
      </c>
      <c r="W58" s="73">
        <f t="shared" si="25"/>
        <v>3</v>
      </c>
      <c r="X58" s="73">
        <f t="shared" si="25"/>
        <v>10</v>
      </c>
      <c r="Y58" s="73">
        <f t="shared" si="25"/>
        <v>2</v>
      </c>
      <c r="Z58" s="73">
        <f>AVERAGEA(Z29:Z39)</f>
        <v>8.0680000000000014</v>
      </c>
      <c r="AA58" s="73">
        <f t="shared" si="25"/>
        <v>0.05</v>
      </c>
      <c r="AB58" s="73">
        <f t="shared" si="25"/>
        <v>5.4249999999999998</v>
      </c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74"/>
    </row>
    <row r="59" spans="1:39" s="75" customFormat="1">
      <c r="A59" s="76" t="s">
        <v>19</v>
      </c>
      <c r="B59" s="73">
        <f t="shared" ref="B59:AB59" si="26">MAXA(B29:B39)</f>
        <v>29.4</v>
      </c>
      <c r="C59" s="73">
        <f t="shared" si="26"/>
        <v>33.4</v>
      </c>
      <c r="D59" s="73">
        <f t="shared" si="26"/>
        <v>18.8</v>
      </c>
      <c r="E59" s="73">
        <f t="shared" si="26"/>
        <v>17.399999999999999</v>
      </c>
      <c r="F59" s="73">
        <f t="shared" si="26"/>
        <v>17.3</v>
      </c>
      <c r="G59" s="73">
        <f t="shared" si="26"/>
        <v>17.8</v>
      </c>
      <c r="H59" s="73">
        <f t="shared" si="26"/>
        <v>21.2</v>
      </c>
      <c r="I59" s="73">
        <f t="shared" si="26"/>
        <v>17.600000000000001</v>
      </c>
      <c r="J59" s="73">
        <f t="shared" si="26"/>
        <v>15.1</v>
      </c>
      <c r="K59" s="73">
        <f t="shared" si="26"/>
        <v>16.399999999999999</v>
      </c>
      <c r="L59" s="73">
        <f t="shared" si="26"/>
        <v>73</v>
      </c>
      <c r="M59" s="73">
        <f t="shared" si="26"/>
        <v>95</v>
      </c>
      <c r="N59" s="73">
        <f t="shared" si="26"/>
        <v>53</v>
      </c>
      <c r="O59" s="73">
        <f t="shared" si="26"/>
        <v>866.1</v>
      </c>
      <c r="P59" s="73">
        <f t="shared" si="26"/>
        <v>867.1</v>
      </c>
      <c r="Q59" s="73">
        <f t="shared" si="26"/>
        <v>865.3</v>
      </c>
      <c r="R59" s="73">
        <f t="shared" si="26"/>
        <v>4.3999999999999773</v>
      </c>
      <c r="S59" s="73">
        <f t="shared" si="26"/>
        <v>1013.6</v>
      </c>
      <c r="T59" s="73">
        <f t="shared" si="26"/>
        <v>1016.9</v>
      </c>
      <c r="U59" s="73">
        <f t="shared" si="26"/>
        <v>1010.7</v>
      </c>
      <c r="V59" s="73">
        <f t="shared" si="26"/>
        <v>9.7000000000000455</v>
      </c>
      <c r="W59" s="73">
        <f t="shared" si="26"/>
        <v>5</v>
      </c>
      <c r="X59" s="73">
        <f t="shared" si="26"/>
        <v>10</v>
      </c>
      <c r="Y59" s="73">
        <f t="shared" si="26"/>
        <v>2</v>
      </c>
      <c r="Z59" s="73">
        <f>MAXA(Z29:Z39)</f>
        <v>10.25</v>
      </c>
      <c r="AA59" s="73">
        <f t="shared" si="26"/>
        <v>0.3</v>
      </c>
      <c r="AB59" s="73">
        <f t="shared" si="26"/>
        <v>9.1</v>
      </c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74"/>
    </row>
    <row r="60" spans="1:39" s="75" customFormat="1">
      <c r="A60" s="76" t="s">
        <v>20</v>
      </c>
      <c r="B60" s="73">
        <f t="shared" ref="B60:AB60" si="27">MINA(B29:B39)</f>
        <v>17.899999999999999</v>
      </c>
      <c r="C60" s="73">
        <f t="shared" si="27"/>
        <v>22.2</v>
      </c>
      <c r="D60" s="73">
        <f t="shared" si="27"/>
        <v>13</v>
      </c>
      <c r="E60" s="73">
        <f t="shared" si="27"/>
        <v>8.6</v>
      </c>
      <c r="F60" s="73">
        <f t="shared" si="27"/>
        <v>11.5</v>
      </c>
      <c r="G60" s="73">
        <f t="shared" si="27"/>
        <v>14.1</v>
      </c>
      <c r="H60" s="73">
        <f t="shared" si="27"/>
        <v>13.3</v>
      </c>
      <c r="I60" s="73">
        <f t="shared" si="27"/>
        <v>14.7</v>
      </c>
      <c r="J60" s="73">
        <f t="shared" si="27"/>
        <v>10.9</v>
      </c>
      <c r="K60" s="73">
        <f t="shared" si="27"/>
        <v>11.1</v>
      </c>
      <c r="L60" s="73">
        <f t="shared" si="27"/>
        <v>48</v>
      </c>
      <c r="M60" s="73">
        <f t="shared" si="27"/>
        <v>75</v>
      </c>
      <c r="N60" s="73">
        <f t="shared" si="27"/>
        <v>26</v>
      </c>
      <c r="O60" s="73">
        <f t="shared" si="27"/>
        <v>862.3</v>
      </c>
      <c r="P60" s="73">
        <f t="shared" si="27"/>
        <v>864.1</v>
      </c>
      <c r="Q60" s="73">
        <f t="shared" si="27"/>
        <v>859.7</v>
      </c>
      <c r="R60" s="73">
        <f t="shared" si="27"/>
        <v>1.8000000000000682</v>
      </c>
      <c r="S60" s="73">
        <f t="shared" si="27"/>
        <v>1006</v>
      </c>
      <c r="T60" s="73">
        <f t="shared" si="27"/>
        <v>1009.6</v>
      </c>
      <c r="U60" s="73">
        <f t="shared" si="27"/>
        <v>1001.9</v>
      </c>
      <c r="V60" s="73">
        <f t="shared" si="27"/>
        <v>4.8999999999999773</v>
      </c>
      <c r="W60" s="73">
        <f t="shared" si="27"/>
        <v>1</v>
      </c>
      <c r="X60" s="73">
        <f t="shared" si="27"/>
        <v>10</v>
      </c>
      <c r="Y60" s="73">
        <f t="shared" si="27"/>
        <v>2</v>
      </c>
      <c r="Z60" s="73">
        <f>MINA(Z29:Z39)</f>
        <v>2.35</v>
      </c>
      <c r="AA60" s="73">
        <f t="shared" si="27"/>
        <v>0</v>
      </c>
      <c r="AB60" s="73">
        <f t="shared" si="27"/>
        <v>3.61</v>
      </c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74"/>
    </row>
    <row r="61" spans="1:39">
      <c r="Z61" s="19"/>
    </row>
    <row r="62" spans="1:39">
      <c r="Z62" s="19"/>
    </row>
    <row r="63" spans="1:39">
      <c r="A63" s="142" t="s">
        <v>49</v>
      </c>
      <c r="B63" s="142"/>
      <c r="C63" s="142"/>
      <c r="D63" s="142"/>
      <c r="E63" s="142"/>
      <c r="F63" s="142"/>
      <c r="G63" s="49">
        <v>637.20000000000005</v>
      </c>
      <c r="H63" s="1" t="s">
        <v>48</v>
      </c>
    </row>
    <row r="66" spans="1:5">
      <c r="A66" s="64"/>
      <c r="B66" s="137" t="s">
        <v>44</v>
      </c>
      <c r="C66" s="137"/>
      <c r="D66" s="137"/>
      <c r="E66" s="137"/>
    </row>
    <row r="68" spans="1:5">
      <c r="A68" s="68"/>
      <c r="B68" s="137" t="s">
        <v>45</v>
      </c>
      <c r="C68" s="137"/>
      <c r="D68" s="137"/>
      <c r="E68" s="137"/>
    </row>
    <row r="70" spans="1:5">
      <c r="A70" s="72"/>
      <c r="B70" s="137" t="s">
        <v>46</v>
      </c>
      <c r="C70" s="137"/>
      <c r="D70" s="137"/>
      <c r="E70" s="137"/>
    </row>
    <row r="72" spans="1:5">
      <c r="A72" s="75"/>
      <c r="B72" s="137" t="s">
        <v>47</v>
      </c>
      <c r="C72" s="137"/>
      <c r="D72" s="137"/>
      <c r="E72" s="137"/>
    </row>
  </sheetData>
  <mergeCells count="15">
    <mergeCell ref="BA7:BB7"/>
    <mergeCell ref="BC7:BD7"/>
    <mergeCell ref="A63:F63"/>
    <mergeCell ref="B66:E66"/>
    <mergeCell ref="A1:BA1"/>
    <mergeCell ref="A2:BA2"/>
    <mergeCell ref="A3:BA3"/>
    <mergeCell ref="A4:BA4"/>
    <mergeCell ref="D5:I5"/>
    <mergeCell ref="AC5:AL5"/>
    <mergeCell ref="B68:E68"/>
    <mergeCell ref="B70:E70"/>
    <mergeCell ref="B72:E72"/>
    <mergeCell ref="AC6:AK6"/>
    <mergeCell ref="AY7:AZ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D72"/>
  <sheetViews>
    <sheetView tabSelected="1" workbookViewId="0">
      <selection activeCell="D6" sqref="D6"/>
    </sheetView>
  </sheetViews>
  <sheetFormatPr baseColWidth="10" defaultColWidth="9.625" defaultRowHeight="12.75"/>
  <cols>
    <col min="1" max="1" width="6.625" style="1" customWidth="1"/>
    <col min="2" max="2" width="7.875" style="1" customWidth="1"/>
    <col min="3" max="3" width="5.375" style="1" customWidth="1"/>
    <col min="4" max="4" width="5.75" style="1" customWidth="1"/>
    <col min="5" max="5" width="6.75" style="1" customWidth="1"/>
    <col min="6" max="6" width="7.5" style="1" customWidth="1"/>
    <col min="7" max="7" width="7.625" style="1" customWidth="1"/>
    <col min="8" max="8" width="7.875" style="1" customWidth="1"/>
    <col min="9" max="9" width="7.625" style="1" customWidth="1"/>
    <col min="10" max="10" width="8.125" style="1" customWidth="1"/>
    <col min="11" max="11" width="7.75" style="1" customWidth="1"/>
    <col min="12" max="13" width="8.125" style="1" customWidth="1"/>
    <col min="14" max="14" width="7.75" style="1" customWidth="1"/>
    <col min="15" max="17" width="8.25" style="1" bestFit="1" customWidth="1"/>
    <col min="18" max="18" width="6.75" style="1" customWidth="1"/>
    <col min="19" max="21" width="8.25" style="1" bestFit="1" customWidth="1"/>
    <col min="22" max="22" width="6.875" style="1" customWidth="1"/>
    <col min="23" max="23" width="5.625" style="1" customWidth="1"/>
    <col min="24" max="24" width="6.375" style="1" customWidth="1"/>
    <col min="25" max="25" width="5.75" style="1" customWidth="1"/>
    <col min="26" max="26" width="9.125" style="1" customWidth="1"/>
    <col min="27" max="27" width="6" style="1" customWidth="1"/>
    <col min="28" max="38" width="6.625" style="1" customWidth="1"/>
    <col min="39" max="39" width="6.5" style="1" customWidth="1"/>
    <col min="40" max="40" width="5.25" style="1" customWidth="1"/>
    <col min="41" max="41" width="6.375" style="1" customWidth="1"/>
    <col min="42" max="42" width="10.125" style="1" customWidth="1"/>
    <col min="43" max="43" width="7.5" style="1" customWidth="1"/>
    <col min="44" max="44" width="6.125" style="1" customWidth="1"/>
    <col min="45" max="45" width="8.625" style="1" customWidth="1"/>
    <col min="46" max="46" width="5.75" style="1" customWidth="1"/>
    <col min="47" max="47" width="9.375" style="1" customWidth="1"/>
    <col min="48" max="48" width="6.125" style="1" customWidth="1"/>
    <col min="49" max="49" width="9.125" style="1" customWidth="1"/>
    <col min="50" max="50" width="5" style="1" customWidth="1"/>
    <col min="51" max="51" width="5.125" style="1" customWidth="1"/>
    <col min="52" max="52" width="3.5" style="1" customWidth="1"/>
    <col min="53" max="53" width="5.125" style="1" customWidth="1"/>
    <col min="54" max="55" width="9.625" style="1"/>
    <col min="56" max="56" width="5.875" style="1" customWidth="1"/>
    <col min="57" max="16384" width="9.625" style="1"/>
  </cols>
  <sheetData>
    <row r="1" spans="1:56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</row>
    <row r="2" spans="1:56">
      <c r="A2" s="143" t="s">
        <v>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</row>
    <row r="3" spans="1:56">
      <c r="A3" s="143" t="s">
        <v>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</row>
    <row r="4" spans="1:56">
      <c r="A4" s="144" t="s">
        <v>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A4" s="144"/>
    </row>
    <row r="5" spans="1:56">
      <c r="A5" s="22" t="s">
        <v>78</v>
      </c>
      <c r="B5" s="23">
        <v>2009</v>
      </c>
      <c r="C5" s="24"/>
      <c r="D5" s="145" t="s">
        <v>102</v>
      </c>
      <c r="E5" s="146"/>
      <c r="F5" s="146"/>
      <c r="G5" s="146"/>
      <c r="H5" s="146"/>
      <c r="I5" s="147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6" t="s">
        <v>78</v>
      </c>
      <c r="AA5" s="25">
        <v>2008</v>
      </c>
      <c r="AB5" s="25"/>
      <c r="AC5" s="148" t="s">
        <v>50</v>
      </c>
      <c r="AD5" s="148"/>
      <c r="AE5" s="148"/>
      <c r="AF5" s="148"/>
      <c r="AG5" s="148"/>
      <c r="AH5" s="148"/>
      <c r="AI5" s="148"/>
      <c r="AJ5" s="148"/>
      <c r="AK5" s="148"/>
      <c r="AL5" s="148"/>
      <c r="AM5" s="93"/>
      <c r="AN5" s="93"/>
      <c r="AO5" s="93"/>
      <c r="AP5" s="107"/>
      <c r="AQ5" s="94"/>
      <c r="AR5" s="115"/>
      <c r="AS5" s="107"/>
      <c r="AT5" s="106" t="s">
        <v>73</v>
      </c>
      <c r="AU5" s="106"/>
      <c r="AV5" s="106"/>
      <c r="AW5" s="106"/>
      <c r="AX5" s="95"/>
      <c r="AY5" s="96"/>
      <c r="AZ5" s="97"/>
      <c r="BA5" s="97"/>
      <c r="BB5" s="106" t="s">
        <v>38</v>
      </c>
      <c r="BC5" s="106"/>
      <c r="BD5" s="107"/>
    </row>
    <row r="6" spans="1:56">
      <c r="A6" s="25"/>
      <c r="B6" s="27" t="s">
        <v>4</v>
      </c>
      <c r="C6" s="27"/>
      <c r="D6" s="27"/>
      <c r="E6" s="27"/>
      <c r="F6" s="27"/>
      <c r="G6" s="27"/>
      <c r="H6" s="27" t="s">
        <v>5</v>
      </c>
      <c r="I6" s="27"/>
      <c r="J6" s="27"/>
      <c r="K6" s="28"/>
      <c r="L6" s="27" t="s">
        <v>6</v>
      </c>
      <c r="M6" s="27"/>
      <c r="N6" s="27"/>
      <c r="O6" s="27" t="s">
        <v>7</v>
      </c>
      <c r="P6" s="27"/>
      <c r="Q6" s="27"/>
      <c r="R6" s="27"/>
      <c r="S6" s="27" t="s">
        <v>8</v>
      </c>
      <c r="T6" s="27"/>
      <c r="U6" s="27"/>
      <c r="V6" s="27"/>
      <c r="W6" s="25"/>
      <c r="X6" s="25"/>
      <c r="Y6" s="25"/>
      <c r="Z6" s="25"/>
      <c r="AA6" s="25"/>
      <c r="AB6" s="25"/>
      <c r="AC6" s="138" t="s">
        <v>59</v>
      </c>
      <c r="AD6" s="138"/>
      <c r="AE6" s="138"/>
      <c r="AF6" s="138"/>
      <c r="AG6" s="139"/>
      <c r="AH6" s="138"/>
      <c r="AI6" s="138"/>
      <c r="AJ6" s="138"/>
      <c r="AK6" s="138"/>
      <c r="AL6" s="90"/>
      <c r="AM6" s="105" t="s">
        <v>63</v>
      </c>
      <c r="AN6" s="106"/>
      <c r="AO6" s="106"/>
      <c r="AP6" s="107"/>
      <c r="AQ6" s="98" t="s">
        <v>68</v>
      </c>
      <c r="AR6" s="114" t="s">
        <v>69</v>
      </c>
      <c r="AS6" s="107"/>
      <c r="AT6" s="106"/>
      <c r="AU6" s="106"/>
      <c r="AV6" s="107"/>
      <c r="AW6" s="99" t="s">
        <v>74</v>
      </c>
      <c r="AX6" s="100"/>
      <c r="AY6" s="101"/>
      <c r="AZ6" s="101"/>
      <c r="BA6" s="102"/>
      <c r="BB6" s="108"/>
      <c r="BC6" s="109"/>
      <c r="BD6" s="110"/>
    </row>
    <row r="7" spans="1:56">
      <c r="A7" s="29" t="s">
        <v>34</v>
      </c>
      <c r="B7" s="29" t="s">
        <v>9</v>
      </c>
      <c r="C7" s="29" t="s">
        <v>10</v>
      </c>
      <c r="D7" s="29" t="s">
        <v>11</v>
      </c>
      <c r="E7" s="29" t="s">
        <v>12</v>
      </c>
      <c r="F7" s="30" t="s">
        <v>13</v>
      </c>
      <c r="G7" s="29" t="s">
        <v>33</v>
      </c>
      <c r="H7" s="29" t="s">
        <v>14</v>
      </c>
      <c r="I7" s="29" t="s">
        <v>15</v>
      </c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29" t="s">
        <v>21</v>
      </c>
      <c r="P7" s="29" t="s">
        <v>22</v>
      </c>
      <c r="Q7" s="29" t="s">
        <v>23</v>
      </c>
      <c r="R7" s="29" t="s">
        <v>12</v>
      </c>
      <c r="S7" s="29" t="s">
        <v>24</v>
      </c>
      <c r="T7" s="29" t="s">
        <v>22</v>
      </c>
      <c r="U7" s="29" t="s">
        <v>23</v>
      </c>
      <c r="V7" s="29" t="s">
        <v>12</v>
      </c>
      <c r="W7" s="29" t="s">
        <v>25</v>
      </c>
      <c r="X7" s="29" t="s">
        <v>26</v>
      </c>
      <c r="Y7" s="29" t="s">
        <v>27</v>
      </c>
      <c r="Z7" s="29" t="s">
        <v>28</v>
      </c>
      <c r="AA7" s="29" t="s">
        <v>29</v>
      </c>
      <c r="AB7" s="29" t="s">
        <v>30</v>
      </c>
      <c r="AC7" s="32" t="s">
        <v>51</v>
      </c>
      <c r="AD7" s="32" t="s">
        <v>37</v>
      </c>
      <c r="AE7" s="78" t="s">
        <v>52</v>
      </c>
      <c r="AF7" s="32" t="s">
        <v>53</v>
      </c>
      <c r="AG7" s="83" t="s">
        <v>54</v>
      </c>
      <c r="AH7" s="84" t="s">
        <v>58</v>
      </c>
      <c r="AI7" s="81"/>
      <c r="AJ7" s="81" t="s">
        <v>60</v>
      </c>
      <c r="AK7" s="81" t="s">
        <v>61</v>
      </c>
      <c r="AL7" s="81" t="s">
        <v>62</v>
      </c>
      <c r="AM7" s="111" t="s">
        <v>64</v>
      </c>
      <c r="AN7" s="111" t="s">
        <v>65</v>
      </c>
      <c r="AO7" s="111" t="s">
        <v>66</v>
      </c>
      <c r="AP7" s="111" t="s">
        <v>67</v>
      </c>
      <c r="AQ7" s="111" t="s">
        <v>70</v>
      </c>
      <c r="AR7" s="111" t="s">
        <v>71</v>
      </c>
      <c r="AS7" s="111" t="s">
        <v>72</v>
      </c>
      <c r="AT7" s="103" t="s">
        <v>55</v>
      </c>
      <c r="AU7" s="103" t="s">
        <v>56</v>
      </c>
      <c r="AV7" s="104" t="s">
        <v>57</v>
      </c>
      <c r="AW7" s="112" t="s">
        <v>76</v>
      </c>
      <c r="AX7" s="113" t="s">
        <v>75</v>
      </c>
      <c r="AY7" s="140" t="s">
        <v>41</v>
      </c>
      <c r="AZ7" s="141"/>
      <c r="BA7" s="140" t="s">
        <v>40</v>
      </c>
      <c r="BB7" s="141"/>
      <c r="BC7" s="140" t="s">
        <v>39</v>
      </c>
      <c r="BD7" s="141"/>
    </row>
    <row r="8" spans="1:56">
      <c r="A8" s="33"/>
      <c r="B8" s="34"/>
      <c r="C8" s="34"/>
      <c r="D8" s="35"/>
      <c r="E8" s="34"/>
      <c r="F8" s="36"/>
      <c r="G8" s="35"/>
      <c r="H8" s="34"/>
      <c r="I8" s="35"/>
      <c r="J8" s="35"/>
      <c r="K8" s="35"/>
      <c r="L8" s="35"/>
      <c r="M8" s="35"/>
      <c r="N8" s="34"/>
      <c r="O8" s="34"/>
      <c r="P8" s="34"/>
      <c r="Q8" s="35"/>
      <c r="R8" s="35"/>
      <c r="S8" s="35"/>
      <c r="T8" s="35"/>
      <c r="U8" s="35"/>
      <c r="V8" s="34"/>
      <c r="W8" s="35"/>
      <c r="X8" s="34"/>
      <c r="Y8" s="34"/>
      <c r="Z8" s="34"/>
      <c r="AA8" s="34"/>
      <c r="AB8" s="37"/>
      <c r="AC8" s="37"/>
      <c r="AD8" s="37"/>
      <c r="AE8" s="37"/>
      <c r="AF8" s="37"/>
      <c r="AG8" s="37"/>
      <c r="AH8" s="37"/>
      <c r="AI8" s="80" t="s">
        <v>77</v>
      </c>
      <c r="AJ8" s="37"/>
      <c r="AK8" s="37"/>
      <c r="AL8" s="37"/>
      <c r="AM8" s="38"/>
      <c r="AN8" s="37"/>
      <c r="AO8" s="37"/>
      <c r="AP8" s="37"/>
      <c r="AQ8" s="37"/>
      <c r="AR8" s="82"/>
      <c r="AS8" s="80"/>
      <c r="AT8" s="80"/>
      <c r="AU8" s="80"/>
      <c r="AV8" s="80"/>
      <c r="AW8" s="37"/>
      <c r="AX8" s="38"/>
      <c r="AY8" s="39" t="s">
        <v>43</v>
      </c>
      <c r="AZ8" s="39" t="s">
        <v>42</v>
      </c>
      <c r="BA8" s="40" t="s">
        <v>43</v>
      </c>
      <c r="BB8" s="39" t="s">
        <v>42</v>
      </c>
      <c r="BC8" s="41" t="s">
        <v>42</v>
      </c>
      <c r="BD8" s="41"/>
    </row>
    <row r="9" spans="1:56">
      <c r="A9" s="50">
        <v>1</v>
      </c>
      <c r="B9" s="51">
        <v>22.4</v>
      </c>
      <c r="C9" s="51">
        <v>28.4</v>
      </c>
      <c r="D9" s="51">
        <v>19.2</v>
      </c>
      <c r="E9" s="52">
        <f t="shared" ref="E9:E39" si="0">C9-D9</f>
        <v>9.1999999999999993</v>
      </c>
      <c r="F9" s="51">
        <v>19.3</v>
      </c>
      <c r="G9" s="51">
        <v>17.399999999999999</v>
      </c>
      <c r="H9" s="51">
        <v>17.3</v>
      </c>
      <c r="I9" s="51">
        <v>19.600000000000001</v>
      </c>
      <c r="J9" s="51">
        <v>15.3</v>
      </c>
      <c r="K9" s="51">
        <v>15.2</v>
      </c>
      <c r="L9" s="53">
        <v>66</v>
      </c>
      <c r="M9" s="53">
        <v>78</v>
      </c>
      <c r="N9" s="53">
        <v>41</v>
      </c>
      <c r="O9" s="51">
        <v>863.1</v>
      </c>
      <c r="P9" s="51">
        <v>864.1</v>
      </c>
      <c r="Q9" s="51">
        <v>862.3</v>
      </c>
      <c r="R9" s="52">
        <f>P9-Q9</f>
        <v>1.8000000000000682</v>
      </c>
      <c r="S9" s="51">
        <v>1009.6</v>
      </c>
      <c r="T9" s="51">
        <v>1010.1</v>
      </c>
      <c r="U9" s="51">
        <v>1006.8</v>
      </c>
      <c r="V9" s="52">
        <f t="shared" ref="V9:V39" si="1">T9-U9</f>
        <v>3.3000000000000682</v>
      </c>
      <c r="W9" s="53">
        <v>7</v>
      </c>
      <c r="X9" s="53">
        <v>10</v>
      </c>
      <c r="Y9" s="53">
        <v>2</v>
      </c>
      <c r="Z9" s="51">
        <v>0.27</v>
      </c>
      <c r="AA9" s="51">
        <v>9.1999999999999993</v>
      </c>
      <c r="AB9" s="54">
        <v>5</v>
      </c>
      <c r="AC9" s="54" t="s">
        <v>107</v>
      </c>
      <c r="AD9" s="54" t="s">
        <v>107</v>
      </c>
      <c r="AE9" s="54"/>
      <c r="AF9" s="54"/>
      <c r="AG9" s="54"/>
      <c r="AH9" s="54"/>
      <c r="AI9" s="54"/>
      <c r="AJ9" s="54"/>
      <c r="AK9" s="54"/>
      <c r="AL9" s="54"/>
      <c r="AM9" s="16"/>
      <c r="AN9" s="16"/>
      <c r="AO9" s="16"/>
      <c r="AP9" s="16"/>
      <c r="AQ9" s="16"/>
      <c r="AR9" s="16"/>
      <c r="AS9" s="16"/>
      <c r="AT9" s="16" t="s">
        <v>83</v>
      </c>
      <c r="AU9" s="16" t="s">
        <v>82</v>
      </c>
      <c r="AV9" s="16"/>
      <c r="AW9" s="16"/>
      <c r="AX9" s="16"/>
      <c r="AY9" s="46">
        <v>158</v>
      </c>
      <c r="AZ9" s="43">
        <v>2</v>
      </c>
      <c r="BA9" s="45">
        <v>158</v>
      </c>
      <c r="BB9" s="44">
        <v>12.9</v>
      </c>
      <c r="BC9" s="42">
        <v>2</v>
      </c>
      <c r="BD9" s="91"/>
    </row>
    <row r="10" spans="1:56">
      <c r="A10" s="50">
        <f t="shared" ref="A10:A15" si="2">A9+1</f>
        <v>2</v>
      </c>
      <c r="B10" s="51">
        <v>22</v>
      </c>
      <c r="C10" s="51">
        <v>25.4</v>
      </c>
      <c r="D10" s="51">
        <v>18.2</v>
      </c>
      <c r="E10" s="52">
        <f t="shared" si="0"/>
        <v>7.1999999999999993</v>
      </c>
      <c r="F10" s="51">
        <v>17</v>
      </c>
      <c r="G10" s="51">
        <v>17.100000000000001</v>
      </c>
      <c r="H10" s="51">
        <v>16.7</v>
      </c>
      <c r="I10" s="51">
        <v>18.5</v>
      </c>
      <c r="J10" s="51">
        <v>14.8</v>
      </c>
      <c r="K10" s="51">
        <v>14.6</v>
      </c>
      <c r="L10" s="53">
        <v>63</v>
      </c>
      <c r="M10" s="53">
        <v>89</v>
      </c>
      <c r="N10" s="53">
        <v>46</v>
      </c>
      <c r="O10" s="51">
        <v>862</v>
      </c>
      <c r="P10" s="51">
        <v>863.6</v>
      </c>
      <c r="Q10" s="51">
        <v>860.5</v>
      </c>
      <c r="R10" s="52">
        <f t="shared" ref="R10:R39" si="3">P10-Q10</f>
        <v>3.1000000000000227</v>
      </c>
      <c r="S10" s="52">
        <v>1007.6</v>
      </c>
      <c r="T10" s="51">
        <v>1010.3</v>
      </c>
      <c r="U10" s="51">
        <v>1005.5</v>
      </c>
      <c r="V10" s="52">
        <f t="shared" si="1"/>
        <v>4.7999999999999545</v>
      </c>
      <c r="W10" s="53">
        <v>8</v>
      </c>
      <c r="X10" s="53">
        <v>10</v>
      </c>
      <c r="Y10" s="53">
        <v>2</v>
      </c>
      <c r="Z10" s="58">
        <v>0</v>
      </c>
      <c r="AA10" s="51" t="s">
        <v>88</v>
      </c>
      <c r="AB10" s="54">
        <v>2.2999999999999998</v>
      </c>
      <c r="AC10" s="54" t="s">
        <v>107</v>
      </c>
      <c r="AD10" s="54"/>
      <c r="AE10" s="54"/>
      <c r="AF10" s="54"/>
      <c r="AG10" s="54"/>
      <c r="AH10" s="54"/>
      <c r="AI10" s="54"/>
      <c r="AJ10" s="54" t="s">
        <v>82</v>
      </c>
      <c r="AK10" s="54"/>
      <c r="AL10" s="54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46">
        <v>248</v>
      </c>
      <c r="AZ10" s="43">
        <v>1.5</v>
      </c>
      <c r="BA10" s="45">
        <v>248</v>
      </c>
      <c r="BB10" s="44">
        <v>8.1</v>
      </c>
      <c r="BC10" s="42">
        <v>1.7</v>
      </c>
      <c r="BD10" s="91"/>
    </row>
    <row r="11" spans="1:56">
      <c r="A11" s="50">
        <f t="shared" si="2"/>
        <v>3</v>
      </c>
      <c r="B11" s="51">
        <v>19.600000000000001</v>
      </c>
      <c r="C11" s="51">
        <v>23</v>
      </c>
      <c r="D11" s="51">
        <v>17.399999999999999</v>
      </c>
      <c r="E11" s="52">
        <f t="shared" si="0"/>
        <v>5.6000000000000014</v>
      </c>
      <c r="F11" s="51">
        <v>17</v>
      </c>
      <c r="G11" s="51">
        <v>17.7</v>
      </c>
      <c r="H11" s="51">
        <v>19.5</v>
      </c>
      <c r="I11" s="51">
        <v>20.399999999999999</v>
      </c>
      <c r="J11" s="51">
        <v>19.2</v>
      </c>
      <c r="K11" s="51">
        <v>17.2</v>
      </c>
      <c r="L11" s="53">
        <v>91</v>
      </c>
      <c r="M11" s="53">
        <v>94</v>
      </c>
      <c r="N11" s="53">
        <v>86</v>
      </c>
      <c r="O11" s="51">
        <v>859.6</v>
      </c>
      <c r="P11" s="51">
        <v>859.7</v>
      </c>
      <c r="Q11" s="51">
        <v>859.4</v>
      </c>
      <c r="R11" s="52">
        <f t="shared" si="3"/>
        <v>0.30000000000006821</v>
      </c>
      <c r="S11" s="51">
        <v>1006.1</v>
      </c>
      <c r="T11" s="51">
        <v>1006.4</v>
      </c>
      <c r="U11" s="51">
        <v>1005.5</v>
      </c>
      <c r="V11" s="52">
        <f t="shared" si="1"/>
        <v>0.89999999999997726</v>
      </c>
      <c r="W11" s="53">
        <v>8</v>
      </c>
      <c r="X11" s="53">
        <v>10</v>
      </c>
      <c r="Y11" s="53">
        <v>2</v>
      </c>
      <c r="Z11" s="58">
        <v>0</v>
      </c>
      <c r="AA11" s="51">
        <v>6.4</v>
      </c>
      <c r="AB11" s="54">
        <v>2.14</v>
      </c>
      <c r="AC11" s="54" t="s">
        <v>107</v>
      </c>
      <c r="AD11" s="54" t="s">
        <v>107</v>
      </c>
      <c r="AE11" s="54"/>
      <c r="AF11" s="54"/>
      <c r="AG11" s="54"/>
      <c r="AH11" s="54"/>
      <c r="AI11" s="54"/>
      <c r="AJ11" s="54"/>
      <c r="AK11" s="54"/>
      <c r="AL11" s="54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46">
        <v>180</v>
      </c>
      <c r="AZ11" s="43">
        <v>1.3</v>
      </c>
      <c r="BA11" s="45">
        <v>180</v>
      </c>
      <c r="BB11" s="44">
        <v>4.5</v>
      </c>
      <c r="BC11" s="42">
        <v>0.9</v>
      </c>
      <c r="BD11" s="91"/>
    </row>
    <row r="12" spans="1:56">
      <c r="A12" s="50">
        <f t="shared" si="2"/>
        <v>4</v>
      </c>
      <c r="B12" s="51">
        <v>21.9</v>
      </c>
      <c r="C12" s="51">
        <v>30.3</v>
      </c>
      <c r="D12" s="51">
        <v>13.8</v>
      </c>
      <c r="E12" s="52">
        <f t="shared" si="0"/>
        <v>16.5</v>
      </c>
      <c r="F12" s="51">
        <v>12.5</v>
      </c>
      <c r="G12" s="51">
        <v>17.399999999999999</v>
      </c>
      <c r="H12" s="51">
        <v>17</v>
      </c>
      <c r="I12" s="51">
        <v>19.3</v>
      </c>
      <c r="J12" s="51">
        <v>14.7</v>
      </c>
      <c r="K12" s="51">
        <v>14.9</v>
      </c>
      <c r="L12" s="53">
        <v>64</v>
      </c>
      <c r="M12" s="53">
        <v>94</v>
      </c>
      <c r="N12" s="53">
        <v>40</v>
      </c>
      <c r="O12" s="51">
        <v>857.4</v>
      </c>
      <c r="P12" s="51">
        <v>858.5</v>
      </c>
      <c r="Q12" s="51">
        <v>856.3</v>
      </c>
      <c r="R12" s="52">
        <f t="shared" si="3"/>
        <v>2.2000000000000455</v>
      </c>
      <c r="S12" s="51">
        <v>1004.4</v>
      </c>
      <c r="T12" s="51">
        <v>1006.3</v>
      </c>
      <c r="U12" s="51">
        <v>1000.4</v>
      </c>
      <c r="V12" s="52">
        <f t="shared" si="1"/>
        <v>5.8999999999999773</v>
      </c>
      <c r="W12" s="53">
        <v>6</v>
      </c>
      <c r="X12" s="53">
        <v>10</v>
      </c>
      <c r="Y12" s="53">
        <v>2</v>
      </c>
      <c r="Z12" s="58">
        <v>7.7</v>
      </c>
      <c r="AA12" s="51">
        <v>0</v>
      </c>
      <c r="AB12" s="54">
        <v>2.14</v>
      </c>
      <c r="AC12" s="54"/>
      <c r="AD12" s="54"/>
      <c r="AE12" s="54"/>
      <c r="AF12" s="54"/>
      <c r="AG12" s="54"/>
      <c r="AH12" s="54"/>
      <c r="AI12" s="54"/>
      <c r="AJ12" s="54" t="s">
        <v>82</v>
      </c>
      <c r="AK12" s="54"/>
      <c r="AL12" s="54"/>
      <c r="AM12" s="17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46">
        <v>248</v>
      </c>
      <c r="AZ12" s="43">
        <v>4.4000000000000004</v>
      </c>
      <c r="BA12" s="45">
        <v>248</v>
      </c>
      <c r="BB12" s="89">
        <v>10.9</v>
      </c>
      <c r="BC12" s="42">
        <v>4.4000000000000004</v>
      </c>
      <c r="BD12" s="91"/>
    </row>
    <row r="13" spans="1:56">
      <c r="A13" s="50">
        <f t="shared" si="2"/>
        <v>5</v>
      </c>
      <c r="B13" s="51">
        <v>25.9</v>
      </c>
      <c r="C13" s="51">
        <v>32.200000000000003</v>
      </c>
      <c r="D13" s="51">
        <v>20.8</v>
      </c>
      <c r="E13" s="52">
        <f t="shared" si="0"/>
        <v>11.400000000000002</v>
      </c>
      <c r="F13" s="51">
        <v>17.2</v>
      </c>
      <c r="G13" s="51">
        <v>18.100000000000001</v>
      </c>
      <c r="H13" s="51">
        <v>16.2</v>
      </c>
      <c r="I13" s="51">
        <v>17.3</v>
      </c>
      <c r="J13" s="51">
        <v>12.7</v>
      </c>
      <c r="K13" s="51">
        <v>14.1</v>
      </c>
      <c r="L13" s="53">
        <v>47</v>
      </c>
      <c r="M13" s="53">
        <v>64</v>
      </c>
      <c r="N13" s="53">
        <v>33</v>
      </c>
      <c r="O13" s="51">
        <v>858.9</v>
      </c>
      <c r="P13" s="51">
        <v>860.7</v>
      </c>
      <c r="Q13" s="51">
        <v>857.1</v>
      </c>
      <c r="R13" s="52">
        <f t="shared" si="3"/>
        <v>3.6000000000000227</v>
      </c>
      <c r="S13" s="51">
        <v>1002.7</v>
      </c>
      <c r="T13" s="51">
        <v>1005.8</v>
      </c>
      <c r="U13" s="51">
        <v>998.9</v>
      </c>
      <c r="V13" s="52">
        <f t="shared" si="1"/>
        <v>6.8999999999999773</v>
      </c>
      <c r="W13" s="53">
        <v>1</v>
      </c>
      <c r="X13" s="53">
        <v>10</v>
      </c>
      <c r="Y13" s="53">
        <v>2</v>
      </c>
      <c r="Z13" s="51">
        <v>10.4</v>
      </c>
      <c r="AA13" s="51">
        <v>0</v>
      </c>
      <c r="AB13" s="54">
        <v>7.01</v>
      </c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16"/>
      <c r="AN13" s="16"/>
      <c r="AO13" s="16"/>
      <c r="AP13" s="16"/>
      <c r="AQ13" s="16"/>
      <c r="AR13" s="16" t="s">
        <v>110</v>
      </c>
      <c r="AS13" s="16"/>
      <c r="AT13" s="16"/>
      <c r="AU13" s="16"/>
      <c r="AV13" s="16"/>
      <c r="AW13" s="16"/>
      <c r="AX13" s="16"/>
      <c r="AY13" s="46">
        <v>248</v>
      </c>
      <c r="AZ13" s="43">
        <v>4.2</v>
      </c>
      <c r="BA13" s="45">
        <v>248</v>
      </c>
      <c r="BB13" s="44">
        <v>8.1</v>
      </c>
      <c r="BC13" s="42">
        <v>4.4000000000000004</v>
      </c>
      <c r="BD13" s="91"/>
    </row>
    <row r="14" spans="1:56">
      <c r="A14" s="50">
        <f t="shared" si="2"/>
        <v>6</v>
      </c>
      <c r="B14" s="51">
        <v>24.2</v>
      </c>
      <c r="C14" s="51">
        <v>32</v>
      </c>
      <c r="D14" s="51">
        <v>16.399999999999999</v>
      </c>
      <c r="E14" s="52">
        <f t="shared" si="0"/>
        <v>15.600000000000001</v>
      </c>
      <c r="F14" s="51">
        <v>13.3</v>
      </c>
      <c r="G14" s="51">
        <v>16.399999999999999</v>
      </c>
      <c r="H14" s="51">
        <v>14.2</v>
      </c>
      <c r="I14" s="51">
        <v>16.3</v>
      </c>
      <c r="J14" s="51">
        <v>12.1</v>
      </c>
      <c r="K14" s="51">
        <v>12.1</v>
      </c>
      <c r="L14" s="53">
        <v>48</v>
      </c>
      <c r="M14" s="53">
        <v>81</v>
      </c>
      <c r="N14" s="53">
        <v>26</v>
      </c>
      <c r="O14" s="51">
        <v>858.7</v>
      </c>
      <c r="P14" s="51">
        <v>860.7</v>
      </c>
      <c r="Q14" s="51">
        <v>856.7</v>
      </c>
      <c r="R14" s="52">
        <f t="shared" si="3"/>
        <v>4</v>
      </c>
      <c r="S14" s="51">
        <v>1002.7</v>
      </c>
      <c r="T14" s="51">
        <v>1006.6</v>
      </c>
      <c r="U14" s="51">
        <v>999.3</v>
      </c>
      <c r="V14" s="52">
        <f t="shared" si="1"/>
        <v>7.3000000000000682</v>
      </c>
      <c r="W14" s="53"/>
      <c r="X14" s="53">
        <v>10</v>
      </c>
      <c r="Y14" s="53">
        <v>2</v>
      </c>
      <c r="Z14" s="58">
        <v>10.4</v>
      </c>
      <c r="AA14" s="51" t="s">
        <v>116</v>
      </c>
      <c r="AB14" s="54">
        <v>6.25</v>
      </c>
      <c r="AC14" s="54"/>
      <c r="AD14" s="54"/>
      <c r="AE14" s="54"/>
      <c r="AF14" s="54"/>
      <c r="AG14" s="54"/>
      <c r="AH14" s="54"/>
      <c r="AI14" s="54"/>
      <c r="AJ14" s="54" t="s">
        <v>82</v>
      </c>
      <c r="AK14" s="54"/>
      <c r="AL14" s="54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46">
        <v>248</v>
      </c>
      <c r="AZ14" s="43">
        <v>1.5</v>
      </c>
      <c r="BA14" s="45">
        <v>203</v>
      </c>
      <c r="BB14" s="44">
        <v>5.6</v>
      </c>
      <c r="BC14" s="42">
        <v>1.6</v>
      </c>
      <c r="BD14" s="92"/>
    </row>
    <row r="15" spans="1:56">
      <c r="A15" s="50">
        <f t="shared" si="2"/>
        <v>7</v>
      </c>
      <c r="B15" s="51">
        <v>25.8</v>
      </c>
      <c r="C15" s="51">
        <v>33.4</v>
      </c>
      <c r="D15" s="51">
        <v>14.5</v>
      </c>
      <c r="E15" s="52">
        <f t="shared" si="0"/>
        <v>18.899999999999999</v>
      </c>
      <c r="F15" s="51">
        <v>12.3</v>
      </c>
      <c r="G15" s="51">
        <v>16.100000000000001</v>
      </c>
      <c r="H15" s="51">
        <v>12.6</v>
      </c>
      <c r="I15" s="51">
        <v>13.3</v>
      </c>
      <c r="J15" s="51">
        <v>10.9</v>
      </c>
      <c r="K15" s="51">
        <v>10.3</v>
      </c>
      <c r="L15" s="53">
        <v>38</v>
      </c>
      <c r="M15" s="53">
        <v>77</v>
      </c>
      <c r="N15" s="53">
        <v>22</v>
      </c>
      <c r="O15" s="51">
        <v>858.3</v>
      </c>
      <c r="P15" s="51">
        <v>860.3</v>
      </c>
      <c r="Q15" s="51">
        <v>856</v>
      </c>
      <c r="R15" s="52">
        <f t="shared" si="3"/>
        <v>4.2999999999999545</v>
      </c>
      <c r="S15" s="51">
        <v>1001.7</v>
      </c>
      <c r="T15" s="51">
        <v>1006.4</v>
      </c>
      <c r="U15" s="51">
        <v>997.5</v>
      </c>
      <c r="V15" s="52">
        <f t="shared" si="1"/>
        <v>8.8999999999999773</v>
      </c>
      <c r="W15" s="53">
        <v>1</v>
      </c>
      <c r="X15" s="53">
        <v>10</v>
      </c>
      <c r="Y15" s="53">
        <v>2</v>
      </c>
      <c r="Z15" s="51">
        <v>10.5</v>
      </c>
      <c r="AA15" s="51">
        <v>0</v>
      </c>
      <c r="AB15" s="54">
        <v>6.83</v>
      </c>
      <c r="AC15" s="54"/>
      <c r="AD15" s="54"/>
      <c r="AE15" s="54"/>
      <c r="AF15" s="54"/>
      <c r="AG15" s="54"/>
      <c r="AH15" s="54"/>
      <c r="AI15" s="54"/>
      <c r="AJ15" s="54" t="s">
        <v>82</v>
      </c>
      <c r="AK15" s="54"/>
      <c r="AL15" s="54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46">
        <v>248</v>
      </c>
      <c r="AZ15" s="77">
        <v>3</v>
      </c>
      <c r="BA15" s="45">
        <v>203</v>
      </c>
      <c r="BB15" s="44">
        <v>7.8</v>
      </c>
      <c r="BC15" s="42">
        <v>3</v>
      </c>
      <c r="BD15" s="46"/>
    </row>
    <row r="16" spans="1:56">
      <c r="A16" s="50">
        <v>8</v>
      </c>
      <c r="B16" s="51">
        <v>24.3</v>
      </c>
      <c r="C16" s="51">
        <v>30.6</v>
      </c>
      <c r="D16" s="51">
        <v>16.899999999999999</v>
      </c>
      <c r="E16" s="52">
        <v>13.7</v>
      </c>
      <c r="F16" s="51">
        <v>16.5</v>
      </c>
      <c r="G16" s="51">
        <v>14.9</v>
      </c>
      <c r="H16" s="51">
        <v>10.7</v>
      </c>
      <c r="I16" s="51">
        <v>13.1</v>
      </c>
      <c r="J16" s="51">
        <v>7.4</v>
      </c>
      <c r="K16" s="51">
        <v>7.7</v>
      </c>
      <c r="L16" s="53">
        <v>34</v>
      </c>
      <c r="M16" s="53">
        <v>58</v>
      </c>
      <c r="N16" s="53">
        <v>20</v>
      </c>
      <c r="O16" s="51">
        <v>858</v>
      </c>
      <c r="P16" s="51">
        <v>860</v>
      </c>
      <c r="Q16" s="51">
        <v>856.4</v>
      </c>
      <c r="R16" s="52">
        <f t="shared" si="3"/>
        <v>3.6000000000000227</v>
      </c>
      <c r="S16" s="51">
        <v>1001.5</v>
      </c>
      <c r="T16" s="51">
        <v>1004</v>
      </c>
      <c r="U16" s="51">
        <v>999</v>
      </c>
      <c r="V16" s="52">
        <f t="shared" si="1"/>
        <v>5</v>
      </c>
      <c r="W16" s="53">
        <v>1</v>
      </c>
      <c r="X16" s="53">
        <v>10</v>
      </c>
      <c r="Y16" s="53">
        <v>2</v>
      </c>
      <c r="Z16" s="51">
        <v>10.4</v>
      </c>
      <c r="AA16" s="51">
        <v>0</v>
      </c>
      <c r="AB16" s="54">
        <v>8.99</v>
      </c>
      <c r="AC16" s="54" t="s">
        <v>48</v>
      </c>
      <c r="AD16" s="54"/>
      <c r="AE16" s="54"/>
      <c r="AF16" s="54"/>
      <c r="AG16" s="54"/>
      <c r="AH16" s="54"/>
      <c r="AI16" s="54"/>
      <c r="AJ16" s="54"/>
      <c r="AK16" s="54"/>
      <c r="AL16" s="54"/>
      <c r="AM16" s="17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46">
        <v>248</v>
      </c>
      <c r="AZ16" s="1">
        <v>4.5999999999999996</v>
      </c>
      <c r="BA16" s="45">
        <v>248</v>
      </c>
      <c r="BB16" s="44">
        <v>12.9</v>
      </c>
      <c r="BC16" s="42">
        <v>4.5999999999999996</v>
      </c>
      <c r="BD16" s="46"/>
    </row>
    <row r="17" spans="1:56">
      <c r="A17" s="50">
        <f>A16+1</f>
        <v>9</v>
      </c>
      <c r="B17" s="51">
        <v>16.7</v>
      </c>
      <c r="C17" s="51">
        <v>23.8</v>
      </c>
      <c r="D17" s="51">
        <v>9.5</v>
      </c>
      <c r="E17" s="52">
        <f t="shared" si="0"/>
        <v>14.3</v>
      </c>
      <c r="F17" s="51">
        <v>7.5</v>
      </c>
      <c r="G17" s="51">
        <v>9.6999999999999993</v>
      </c>
      <c r="H17" s="51">
        <v>8.1</v>
      </c>
      <c r="I17" s="51">
        <v>9.4</v>
      </c>
      <c r="J17" s="51">
        <v>6.8</v>
      </c>
      <c r="K17" s="51">
        <v>3.8</v>
      </c>
      <c r="L17" s="53">
        <v>45</v>
      </c>
      <c r="M17" s="53">
        <v>74</v>
      </c>
      <c r="N17" s="53">
        <v>25</v>
      </c>
      <c r="O17" s="51">
        <v>863.6</v>
      </c>
      <c r="P17" s="51">
        <v>865.3</v>
      </c>
      <c r="Q17" s="51">
        <v>861.9</v>
      </c>
      <c r="R17" s="52">
        <f t="shared" si="3"/>
        <v>3.3999999999999773</v>
      </c>
      <c r="S17" s="51">
        <v>1011.5</v>
      </c>
      <c r="T17" s="51">
        <v>1016</v>
      </c>
      <c r="U17" s="51">
        <v>1006.5</v>
      </c>
      <c r="V17" s="52">
        <f t="shared" si="1"/>
        <v>9.5</v>
      </c>
      <c r="W17" s="53"/>
      <c r="X17" s="53">
        <v>10</v>
      </c>
      <c r="Y17" s="53">
        <v>2</v>
      </c>
      <c r="Z17" s="51">
        <v>10.3</v>
      </c>
      <c r="AA17" s="51">
        <v>0</v>
      </c>
      <c r="AB17" s="54">
        <v>5.45</v>
      </c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9">
        <v>23</v>
      </c>
      <c r="AZ17" s="43">
        <v>0.9</v>
      </c>
      <c r="BA17" s="45">
        <v>23</v>
      </c>
      <c r="BB17" s="77">
        <v>5.6</v>
      </c>
      <c r="BC17" s="43">
        <v>1</v>
      </c>
      <c r="BD17" s="46"/>
    </row>
    <row r="18" spans="1:56" s="128" customFormat="1">
      <c r="A18" s="118">
        <f>A17+1</f>
        <v>10</v>
      </c>
      <c r="B18" s="119">
        <v>16.899999999999999</v>
      </c>
      <c r="C18" s="119">
        <v>30.6</v>
      </c>
      <c r="D18" s="119">
        <v>8.1999999999999993</v>
      </c>
      <c r="E18" s="52">
        <f t="shared" si="0"/>
        <v>22.400000000000002</v>
      </c>
      <c r="F18" s="119">
        <v>6</v>
      </c>
      <c r="G18" s="119">
        <v>8</v>
      </c>
      <c r="H18" s="119">
        <v>7.7</v>
      </c>
      <c r="I18" s="119">
        <v>9.4</v>
      </c>
      <c r="J18" s="119">
        <v>6.5</v>
      </c>
      <c r="K18" s="119">
        <v>3.2</v>
      </c>
      <c r="L18" s="121">
        <v>53</v>
      </c>
      <c r="M18" s="121">
        <v>77</v>
      </c>
      <c r="N18" s="121">
        <v>29</v>
      </c>
      <c r="O18" s="119">
        <v>862.9</v>
      </c>
      <c r="P18" s="119">
        <v>863.6</v>
      </c>
      <c r="Q18" s="119">
        <v>861.8</v>
      </c>
      <c r="R18" s="52">
        <f t="shared" si="3"/>
        <v>1.8000000000000682</v>
      </c>
      <c r="S18" s="119">
        <v>1001.9</v>
      </c>
      <c r="T18" s="119">
        <v>1014.4</v>
      </c>
      <c r="U18" s="119">
        <v>1010.7</v>
      </c>
      <c r="V18" s="52">
        <f t="shared" si="1"/>
        <v>3.6999999999999318</v>
      </c>
      <c r="W18" s="121"/>
      <c r="X18" s="121">
        <v>10</v>
      </c>
      <c r="Y18" s="121">
        <v>2</v>
      </c>
      <c r="Z18" s="119">
        <v>10</v>
      </c>
      <c r="AA18" s="119">
        <v>0</v>
      </c>
      <c r="AB18" s="122">
        <v>6.25</v>
      </c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3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3"/>
      <c r="AY18" s="133" t="s">
        <v>91</v>
      </c>
      <c r="AZ18" s="125">
        <v>0</v>
      </c>
      <c r="BA18" s="130">
        <v>90</v>
      </c>
      <c r="BB18" s="126">
        <v>3.9</v>
      </c>
      <c r="BC18" s="125">
        <v>0</v>
      </c>
      <c r="BD18" s="127"/>
    </row>
    <row r="19" spans="1:56">
      <c r="A19" s="50">
        <f>A18+1</f>
        <v>11</v>
      </c>
      <c r="B19" s="51">
        <v>23.4</v>
      </c>
      <c r="C19" s="51">
        <v>31.6</v>
      </c>
      <c r="D19" s="51">
        <v>15.8</v>
      </c>
      <c r="E19" s="52">
        <f t="shared" si="0"/>
        <v>15.8</v>
      </c>
      <c r="F19" s="51">
        <v>14.6</v>
      </c>
      <c r="G19" s="51">
        <v>14.9</v>
      </c>
      <c r="H19" s="51">
        <v>12.1</v>
      </c>
      <c r="I19" s="51">
        <v>14.4</v>
      </c>
      <c r="J19" s="51">
        <v>10.4</v>
      </c>
      <c r="K19" s="51">
        <v>9.8000000000000007</v>
      </c>
      <c r="L19" s="53">
        <v>43</v>
      </c>
      <c r="M19" s="53">
        <v>64</v>
      </c>
      <c r="N19" s="53">
        <v>25</v>
      </c>
      <c r="O19" s="51">
        <v>859</v>
      </c>
      <c r="P19" s="51">
        <v>860.5</v>
      </c>
      <c r="Q19" s="51">
        <v>857</v>
      </c>
      <c r="R19" s="52">
        <f t="shared" si="3"/>
        <v>3.5</v>
      </c>
      <c r="S19" s="51">
        <v>1005.2</v>
      </c>
      <c r="T19" s="51">
        <v>1007</v>
      </c>
      <c r="U19" s="51">
        <v>999.8</v>
      </c>
      <c r="V19" s="52">
        <f t="shared" si="1"/>
        <v>7.2000000000000455</v>
      </c>
      <c r="W19" s="53">
        <v>4</v>
      </c>
      <c r="X19" s="53">
        <v>10</v>
      </c>
      <c r="Y19" s="53">
        <v>2</v>
      </c>
      <c r="Z19" s="51">
        <v>9.5</v>
      </c>
      <c r="AA19" s="51">
        <v>0</v>
      </c>
      <c r="AB19" s="54">
        <v>6.03</v>
      </c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31">
        <v>248</v>
      </c>
      <c r="AZ19" s="43">
        <v>3.9</v>
      </c>
      <c r="BA19" s="45">
        <v>248</v>
      </c>
      <c r="BB19" s="44">
        <v>9</v>
      </c>
      <c r="BC19" s="43">
        <v>4</v>
      </c>
      <c r="BD19" s="46"/>
    </row>
    <row r="20" spans="1:56">
      <c r="A20" s="55">
        <v>12</v>
      </c>
      <c r="B20" s="51">
        <v>18.5</v>
      </c>
      <c r="C20" s="51">
        <v>23</v>
      </c>
      <c r="D20" s="51">
        <v>16</v>
      </c>
      <c r="E20" s="52">
        <f t="shared" si="0"/>
        <v>7</v>
      </c>
      <c r="F20" s="51">
        <v>15</v>
      </c>
      <c r="G20" s="51">
        <v>16.5</v>
      </c>
      <c r="H20" s="51">
        <v>18</v>
      </c>
      <c r="I20" s="51">
        <v>19.3</v>
      </c>
      <c r="J20" s="51">
        <v>15.2</v>
      </c>
      <c r="K20" s="51">
        <v>15.9</v>
      </c>
      <c r="L20" s="53">
        <v>89</v>
      </c>
      <c r="M20" s="53">
        <v>97</v>
      </c>
      <c r="N20" s="53">
        <v>66</v>
      </c>
      <c r="O20" s="51">
        <v>861.4</v>
      </c>
      <c r="P20" s="51">
        <v>863.1</v>
      </c>
      <c r="Q20" s="51">
        <v>860.1</v>
      </c>
      <c r="R20" s="52">
        <f t="shared" si="3"/>
        <v>3</v>
      </c>
      <c r="S20" s="51">
        <v>1008.5</v>
      </c>
      <c r="T20" s="51">
        <v>1010</v>
      </c>
      <c r="U20" s="51">
        <v>1005.4</v>
      </c>
      <c r="V20" s="52">
        <f t="shared" si="1"/>
        <v>4.6000000000000227</v>
      </c>
      <c r="W20" s="53">
        <v>8</v>
      </c>
      <c r="X20" s="53">
        <v>10</v>
      </c>
      <c r="Y20" s="53">
        <v>2</v>
      </c>
      <c r="Z20" s="51">
        <v>0</v>
      </c>
      <c r="AA20" s="51">
        <v>12.8</v>
      </c>
      <c r="AB20" s="54">
        <v>2.0299999999999998</v>
      </c>
      <c r="AC20" s="54" t="s">
        <v>107</v>
      </c>
      <c r="AD20" s="54" t="s">
        <v>107</v>
      </c>
      <c r="AE20" s="54"/>
      <c r="AF20" s="54"/>
      <c r="AG20" s="54"/>
      <c r="AH20" s="54"/>
      <c r="AI20" s="54"/>
      <c r="AJ20" s="54"/>
      <c r="AK20" s="54"/>
      <c r="AL20" s="54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31">
        <v>220</v>
      </c>
      <c r="AZ20" s="43">
        <v>1.2</v>
      </c>
      <c r="BA20" s="45">
        <v>293</v>
      </c>
      <c r="BB20" s="44">
        <v>5.3</v>
      </c>
      <c r="BC20" s="43">
        <v>1.2</v>
      </c>
      <c r="BD20" s="46"/>
    </row>
    <row r="21" spans="1:56">
      <c r="A21" s="55">
        <v>13</v>
      </c>
      <c r="B21" s="51">
        <v>22.4</v>
      </c>
      <c r="C21" s="51">
        <v>30.6</v>
      </c>
      <c r="D21" s="51">
        <v>16.2</v>
      </c>
      <c r="E21" s="52">
        <v>14.4</v>
      </c>
      <c r="F21" s="51">
        <v>14.5</v>
      </c>
      <c r="G21" s="51">
        <v>18.100000000000001</v>
      </c>
      <c r="H21" s="51">
        <v>18.2</v>
      </c>
      <c r="I21" s="51">
        <v>19.600000000000001</v>
      </c>
      <c r="J21" s="51">
        <v>16</v>
      </c>
      <c r="K21" s="51">
        <v>16.100000000000001</v>
      </c>
      <c r="L21" s="53">
        <v>72</v>
      </c>
      <c r="M21" s="53">
        <v>96</v>
      </c>
      <c r="N21" s="53">
        <v>41</v>
      </c>
      <c r="O21" s="51">
        <v>861.9</v>
      </c>
      <c r="P21" s="51">
        <v>863.5</v>
      </c>
      <c r="Q21" s="51">
        <v>860</v>
      </c>
      <c r="R21" s="52">
        <f t="shared" si="3"/>
        <v>3.5</v>
      </c>
      <c r="S21" s="51">
        <v>1008.1</v>
      </c>
      <c r="T21" s="51">
        <v>1011.3</v>
      </c>
      <c r="U21" s="51">
        <v>1004.1</v>
      </c>
      <c r="V21" s="52">
        <f t="shared" si="1"/>
        <v>7.1999999999999318</v>
      </c>
      <c r="W21" s="53">
        <v>6</v>
      </c>
      <c r="X21" s="53">
        <v>10</v>
      </c>
      <c r="Y21" s="53">
        <v>2</v>
      </c>
      <c r="Z21" s="51">
        <v>8.1</v>
      </c>
      <c r="AA21" s="51">
        <v>0</v>
      </c>
      <c r="AB21" s="54">
        <v>1.46</v>
      </c>
      <c r="AC21" s="54"/>
      <c r="AD21" s="54"/>
      <c r="AE21" s="54"/>
      <c r="AF21" s="54"/>
      <c r="AG21" s="54"/>
      <c r="AH21" s="54"/>
      <c r="AI21" s="116"/>
      <c r="AJ21" s="54" t="s">
        <v>82</v>
      </c>
      <c r="AK21" s="54"/>
      <c r="AL21" s="54"/>
      <c r="AM21" s="16"/>
      <c r="AN21" s="17"/>
      <c r="AO21" s="16"/>
      <c r="AP21" s="16"/>
      <c r="AQ21" s="16"/>
      <c r="AR21" s="16"/>
      <c r="AS21" s="16"/>
      <c r="AT21" s="16"/>
      <c r="AU21" s="16"/>
      <c r="AV21" s="16"/>
      <c r="AW21" s="17"/>
      <c r="AX21" s="17"/>
      <c r="AY21" s="131">
        <v>203</v>
      </c>
      <c r="AZ21" s="43">
        <v>2</v>
      </c>
      <c r="BA21" s="45">
        <v>270</v>
      </c>
      <c r="BB21" s="44">
        <v>7.3</v>
      </c>
      <c r="BC21" s="43">
        <v>2.1</v>
      </c>
      <c r="BD21" s="46"/>
    </row>
    <row r="22" spans="1:56">
      <c r="A22" s="55">
        <v>14</v>
      </c>
      <c r="B22" s="51">
        <v>23.3</v>
      </c>
      <c r="C22" s="51">
        <v>30.9</v>
      </c>
      <c r="D22" s="51">
        <v>16.600000000000001</v>
      </c>
      <c r="E22" s="52">
        <f t="shared" si="0"/>
        <v>14.299999999999997</v>
      </c>
      <c r="F22" s="51">
        <v>15</v>
      </c>
      <c r="G22" s="51">
        <v>19</v>
      </c>
      <c r="H22" s="51">
        <v>19.5</v>
      </c>
      <c r="I22" s="51">
        <v>20.9</v>
      </c>
      <c r="J22" s="51">
        <v>17.3</v>
      </c>
      <c r="K22" s="51">
        <v>17.2</v>
      </c>
      <c r="L22" s="53">
        <v>72</v>
      </c>
      <c r="M22" s="53">
        <v>94</v>
      </c>
      <c r="N22" s="53">
        <v>43</v>
      </c>
      <c r="O22" s="51">
        <v>863.2</v>
      </c>
      <c r="P22" s="51">
        <v>865.5</v>
      </c>
      <c r="Q22" s="51">
        <v>860.6</v>
      </c>
      <c r="R22" s="52">
        <f t="shared" si="3"/>
        <v>4.8999999999999773</v>
      </c>
      <c r="S22" s="51">
        <v>1008.3</v>
      </c>
      <c r="T22" s="51">
        <v>1013.2</v>
      </c>
      <c r="U22" s="51">
        <v>1004</v>
      </c>
      <c r="V22" s="52">
        <f t="shared" si="1"/>
        <v>9.2000000000000455</v>
      </c>
      <c r="W22" s="53">
        <v>2</v>
      </c>
      <c r="X22" s="53">
        <v>10</v>
      </c>
      <c r="Y22" s="53">
        <v>2</v>
      </c>
      <c r="Z22" s="51">
        <v>8.5</v>
      </c>
      <c r="AA22" s="51">
        <v>0</v>
      </c>
      <c r="AB22" s="54">
        <v>3.71</v>
      </c>
      <c r="AC22" s="54"/>
      <c r="AD22" s="54"/>
      <c r="AE22" s="54"/>
      <c r="AF22" s="54"/>
      <c r="AG22" s="54"/>
      <c r="AH22" s="54"/>
      <c r="AI22" s="54"/>
      <c r="AJ22" s="54" t="s">
        <v>82</v>
      </c>
      <c r="AK22" s="54"/>
      <c r="AL22" s="54"/>
      <c r="AM22" s="16"/>
      <c r="AN22" s="17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31">
        <v>220</v>
      </c>
      <c r="AZ22" s="43">
        <v>0.8</v>
      </c>
      <c r="BA22" s="131">
        <v>220</v>
      </c>
      <c r="BB22" s="44">
        <v>4.5</v>
      </c>
      <c r="BC22" s="43">
        <v>0.9</v>
      </c>
      <c r="BD22" s="46"/>
    </row>
    <row r="23" spans="1:56">
      <c r="A23" s="55">
        <v>15</v>
      </c>
      <c r="B23" s="51">
        <v>23.4</v>
      </c>
      <c r="C23" s="51">
        <v>29</v>
      </c>
      <c r="D23" s="51">
        <v>17.5</v>
      </c>
      <c r="E23" s="52">
        <f t="shared" si="0"/>
        <v>11.5</v>
      </c>
      <c r="F23" s="51">
        <v>15.6</v>
      </c>
      <c r="G23" s="51">
        <v>16.899999999999999</v>
      </c>
      <c r="H23" s="51">
        <v>15.5</v>
      </c>
      <c r="I23" s="51">
        <v>20.399999999999999</v>
      </c>
      <c r="J23" s="51">
        <v>12.9</v>
      </c>
      <c r="K23" s="51">
        <v>13.4</v>
      </c>
      <c r="L23" s="53">
        <v>56</v>
      </c>
      <c r="M23" s="53">
        <v>90</v>
      </c>
      <c r="N23" s="53">
        <v>35</v>
      </c>
      <c r="O23" s="51">
        <v>862.6</v>
      </c>
      <c r="P23" s="51">
        <v>864.4</v>
      </c>
      <c r="Q23" s="51">
        <v>860.3</v>
      </c>
      <c r="R23" s="52">
        <f t="shared" si="3"/>
        <v>4.1000000000000227</v>
      </c>
      <c r="S23" s="51">
        <v>1007.4</v>
      </c>
      <c r="T23" s="51">
        <v>1011</v>
      </c>
      <c r="U23" s="51">
        <v>1004.2</v>
      </c>
      <c r="V23" s="52">
        <f t="shared" si="1"/>
        <v>6.7999999999999545</v>
      </c>
      <c r="W23" s="53">
        <v>2</v>
      </c>
      <c r="X23" s="53">
        <v>10</v>
      </c>
      <c r="Y23" s="53">
        <v>2</v>
      </c>
      <c r="Z23" s="51">
        <v>10.1</v>
      </c>
      <c r="AA23" s="51">
        <v>0</v>
      </c>
      <c r="AB23" s="54">
        <v>6.02</v>
      </c>
      <c r="AC23" s="54"/>
      <c r="AD23" s="54"/>
      <c r="AE23" s="54"/>
      <c r="AF23" s="54"/>
      <c r="AG23" s="54"/>
      <c r="AH23" s="54"/>
      <c r="AI23" s="54"/>
      <c r="AJ23" s="54" t="s">
        <v>82</v>
      </c>
      <c r="AK23" s="54"/>
      <c r="AL23" s="54"/>
      <c r="AM23" s="16"/>
      <c r="AN23" s="17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31">
        <v>220</v>
      </c>
      <c r="AZ23" s="43">
        <v>1.6</v>
      </c>
      <c r="BA23" s="45">
        <v>220</v>
      </c>
      <c r="BB23" s="44">
        <v>5.6</v>
      </c>
      <c r="BC23" s="43">
        <v>1.6</v>
      </c>
      <c r="BD23" s="46"/>
    </row>
    <row r="24" spans="1:56">
      <c r="A24" s="55">
        <v>16</v>
      </c>
      <c r="B24" s="51">
        <v>22.1</v>
      </c>
      <c r="C24" s="51">
        <v>29.6</v>
      </c>
      <c r="D24" s="51">
        <v>12.6</v>
      </c>
      <c r="E24" s="52">
        <f t="shared" si="0"/>
        <v>17</v>
      </c>
      <c r="F24" s="51">
        <v>11</v>
      </c>
      <c r="G24" s="51">
        <v>14.6</v>
      </c>
      <c r="H24" s="51">
        <v>12.3</v>
      </c>
      <c r="I24" s="51">
        <v>14.9</v>
      </c>
      <c r="J24" s="51">
        <v>10.4</v>
      </c>
      <c r="K24" s="51">
        <v>10</v>
      </c>
      <c r="L24" s="53">
        <v>51</v>
      </c>
      <c r="M24" s="53">
        <v>86</v>
      </c>
      <c r="N24" s="53">
        <v>25</v>
      </c>
      <c r="O24" s="51">
        <v>863.6</v>
      </c>
      <c r="P24" s="51">
        <v>865.2</v>
      </c>
      <c r="Q24" s="51">
        <v>861.6</v>
      </c>
      <c r="R24" s="52">
        <f t="shared" si="3"/>
        <v>3.6000000000000227</v>
      </c>
      <c r="S24" s="51">
        <v>1009.4</v>
      </c>
      <c r="T24" s="51">
        <v>1013.7</v>
      </c>
      <c r="U24" s="51">
        <v>1005.7</v>
      </c>
      <c r="V24" s="52">
        <f t="shared" si="1"/>
        <v>8</v>
      </c>
      <c r="W24" s="53">
        <v>1</v>
      </c>
      <c r="X24" s="53">
        <v>10</v>
      </c>
      <c r="Y24" s="53">
        <v>2</v>
      </c>
      <c r="Z24" s="51">
        <v>10.1</v>
      </c>
      <c r="AA24" s="51">
        <v>0</v>
      </c>
      <c r="AB24" s="54">
        <v>5.6</v>
      </c>
      <c r="AC24" s="54"/>
      <c r="AD24" s="54"/>
      <c r="AE24" s="54"/>
      <c r="AF24" s="54"/>
      <c r="AG24" s="54"/>
      <c r="AH24" s="54"/>
      <c r="AI24" s="54"/>
      <c r="AJ24" s="54" t="s">
        <v>82</v>
      </c>
      <c r="AK24" s="54"/>
      <c r="AL24" s="54"/>
      <c r="AM24" s="17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31">
        <v>68</v>
      </c>
      <c r="AZ24" s="43">
        <v>1.3</v>
      </c>
      <c r="BA24" s="44">
        <v>68</v>
      </c>
      <c r="BB24" s="44">
        <v>5.3</v>
      </c>
      <c r="BC24" s="43">
        <v>1.3</v>
      </c>
      <c r="BD24" s="46"/>
    </row>
    <row r="25" spans="1:56">
      <c r="A25" s="55">
        <v>17</v>
      </c>
      <c r="B25" s="51">
        <v>19</v>
      </c>
      <c r="C25" s="51">
        <v>22.4</v>
      </c>
      <c r="D25" s="51">
        <v>16</v>
      </c>
      <c r="E25" s="52">
        <f t="shared" si="0"/>
        <v>6.3999999999999986</v>
      </c>
      <c r="F25" s="51">
        <v>14.8</v>
      </c>
      <c r="G25" s="51">
        <v>13.8</v>
      </c>
      <c r="H25" s="51">
        <v>12.9</v>
      </c>
      <c r="I25" s="51">
        <v>15.2</v>
      </c>
      <c r="J25" s="51">
        <v>11.4</v>
      </c>
      <c r="K25" s="51">
        <v>10.7</v>
      </c>
      <c r="L25" s="53">
        <v>60</v>
      </c>
      <c r="M25" s="53">
        <v>70</v>
      </c>
      <c r="N25" s="53">
        <v>49</v>
      </c>
      <c r="O25" s="51">
        <v>867.7</v>
      </c>
      <c r="P25" s="51">
        <v>869.5</v>
      </c>
      <c r="Q25" s="51">
        <v>865.8</v>
      </c>
      <c r="R25" s="52">
        <f t="shared" si="3"/>
        <v>3.7000000000000455</v>
      </c>
      <c r="S25" s="51">
        <v>1014.9</v>
      </c>
      <c r="T25" s="51">
        <v>1018.2</v>
      </c>
      <c r="U25" s="51">
        <v>1010.4</v>
      </c>
      <c r="V25" s="52">
        <f t="shared" si="1"/>
        <v>7.8000000000000682</v>
      </c>
      <c r="W25" s="53">
        <v>3</v>
      </c>
      <c r="X25" s="53">
        <v>10</v>
      </c>
      <c r="Y25" s="53">
        <v>2</v>
      </c>
      <c r="Z25" s="51">
        <v>4.3</v>
      </c>
      <c r="AA25" s="51">
        <v>0</v>
      </c>
      <c r="AB25" s="54">
        <v>4.57</v>
      </c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31">
        <v>68</v>
      </c>
      <c r="AZ25" s="43">
        <v>1.3</v>
      </c>
      <c r="BA25" s="45">
        <v>158</v>
      </c>
      <c r="BB25" s="44">
        <v>4.5</v>
      </c>
      <c r="BC25" s="43">
        <v>1.9</v>
      </c>
      <c r="BD25" s="46"/>
    </row>
    <row r="26" spans="1:56">
      <c r="A26" s="55">
        <v>18</v>
      </c>
      <c r="B26" s="51">
        <v>20</v>
      </c>
      <c r="C26" s="51">
        <v>26.5</v>
      </c>
      <c r="D26" s="51">
        <v>14.8</v>
      </c>
      <c r="E26" s="52">
        <f t="shared" si="0"/>
        <v>11.7</v>
      </c>
      <c r="F26" s="51">
        <v>13.2</v>
      </c>
      <c r="G26" s="51">
        <v>15.3</v>
      </c>
      <c r="H26" s="51">
        <v>14.1</v>
      </c>
      <c r="I26" s="51">
        <v>15.1</v>
      </c>
      <c r="J26" s="51">
        <v>13.3</v>
      </c>
      <c r="K26" s="51">
        <v>12.1</v>
      </c>
      <c r="L26" s="53">
        <v>59</v>
      </c>
      <c r="M26" s="53">
        <v>81</v>
      </c>
      <c r="N26" s="53">
        <v>40</v>
      </c>
      <c r="O26" s="51">
        <v>867.6</v>
      </c>
      <c r="P26" s="51">
        <v>869.8</v>
      </c>
      <c r="Q26" s="51">
        <v>865.3</v>
      </c>
      <c r="R26" s="52">
        <f t="shared" si="3"/>
        <v>4.5</v>
      </c>
      <c r="S26" s="51">
        <v>1015.6</v>
      </c>
      <c r="T26" s="51">
        <v>1019.6</v>
      </c>
      <c r="U26" s="51">
        <v>1011.1</v>
      </c>
      <c r="V26" s="52">
        <f t="shared" si="1"/>
        <v>8.5</v>
      </c>
      <c r="W26" s="53">
        <v>5</v>
      </c>
      <c r="X26" s="53">
        <v>10</v>
      </c>
      <c r="Y26" s="53">
        <v>2</v>
      </c>
      <c r="Z26" s="51">
        <v>10.1</v>
      </c>
      <c r="AA26" s="51">
        <v>0</v>
      </c>
      <c r="AB26" s="54">
        <v>5.15</v>
      </c>
      <c r="AC26" s="54"/>
      <c r="AD26" s="54"/>
      <c r="AE26" s="54"/>
      <c r="AF26" s="54"/>
      <c r="AG26" s="54"/>
      <c r="AH26" s="54"/>
      <c r="AI26" s="54"/>
      <c r="AJ26" s="54" t="s">
        <v>82</v>
      </c>
      <c r="AK26" s="54"/>
      <c r="AL26" s="54"/>
      <c r="AM26" s="16"/>
      <c r="AN26" s="16"/>
      <c r="AO26" s="16"/>
      <c r="AP26" s="16"/>
      <c r="AQ26" s="16"/>
      <c r="AR26" s="16"/>
      <c r="AS26" s="85"/>
      <c r="AT26" s="16"/>
      <c r="AU26" s="16"/>
      <c r="AV26" s="16"/>
      <c r="AW26" s="16"/>
      <c r="AX26" s="16"/>
      <c r="AY26" s="131">
        <v>158</v>
      </c>
      <c r="AZ26" s="43">
        <v>2.9</v>
      </c>
      <c r="BA26" s="45">
        <v>158</v>
      </c>
      <c r="BB26" s="44">
        <v>6.2</v>
      </c>
      <c r="BC26" s="43">
        <v>2.8</v>
      </c>
      <c r="BD26" s="46"/>
    </row>
    <row r="27" spans="1:56">
      <c r="A27" s="55">
        <v>19</v>
      </c>
      <c r="B27" s="51">
        <v>21.7</v>
      </c>
      <c r="C27" s="51">
        <v>28.2</v>
      </c>
      <c r="D27" s="51">
        <v>16</v>
      </c>
      <c r="E27" s="52">
        <f t="shared" si="0"/>
        <v>12.2</v>
      </c>
      <c r="F27" s="51">
        <v>12.5</v>
      </c>
      <c r="G27" s="51">
        <v>15.2</v>
      </c>
      <c r="H27" s="51">
        <v>12.9</v>
      </c>
      <c r="I27" s="51">
        <v>14.4</v>
      </c>
      <c r="J27" s="51">
        <v>10.7</v>
      </c>
      <c r="K27" s="51">
        <v>10.7</v>
      </c>
      <c r="L27" s="53">
        <v>48</v>
      </c>
      <c r="M27" s="53">
        <v>72</v>
      </c>
      <c r="N27" s="53">
        <v>28</v>
      </c>
      <c r="O27" s="51">
        <v>862.5</v>
      </c>
      <c r="P27" s="51">
        <v>864.8</v>
      </c>
      <c r="Q27" s="51">
        <v>860.3</v>
      </c>
      <c r="R27" s="52">
        <f t="shared" si="3"/>
        <v>4.5</v>
      </c>
      <c r="S27" s="51">
        <v>1008.5</v>
      </c>
      <c r="T27" s="51">
        <v>1013.2</v>
      </c>
      <c r="U27" s="51">
        <v>1003.9</v>
      </c>
      <c r="V27" s="52">
        <f t="shared" si="1"/>
        <v>9.3000000000000682</v>
      </c>
      <c r="W27" s="53">
        <v>3</v>
      </c>
      <c r="X27" s="53">
        <v>10</v>
      </c>
      <c r="Y27" s="53">
        <v>2</v>
      </c>
      <c r="Z27" s="51">
        <v>9</v>
      </c>
      <c r="AA27" s="51">
        <v>0</v>
      </c>
      <c r="AB27" s="54">
        <v>3.58</v>
      </c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31">
        <v>248</v>
      </c>
      <c r="AZ27" s="43">
        <v>1.6</v>
      </c>
      <c r="BA27" s="45">
        <v>248</v>
      </c>
      <c r="BB27" s="44">
        <v>6.7</v>
      </c>
      <c r="BC27" s="43">
        <v>1.5</v>
      </c>
      <c r="BD27" s="46"/>
    </row>
    <row r="28" spans="1:56">
      <c r="A28" s="55">
        <v>20</v>
      </c>
      <c r="B28" s="51">
        <v>21.1</v>
      </c>
      <c r="C28" s="51">
        <v>28</v>
      </c>
      <c r="D28" s="51">
        <v>17.2</v>
      </c>
      <c r="E28" s="52">
        <f t="shared" si="0"/>
        <v>10.8</v>
      </c>
      <c r="F28" s="51">
        <v>15.2</v>
      </c>
      <c r="G28" s="51">
        <v>15.5</v>
      </c>
      <c r="H28" s="51">
        <v>13</v>
      </c>
      <c r="I28" s="51">
        <v>17.399999999999999</v>
      </c>
      <c r="J28" s="51">
        <v>12.9</v>
      </c>
      <c r="K28" s="51">
        <v>12.3</v>
      </c>
      <c r="L28" s="53">
        <v>60</v>
      </c>
      <c r="M28" s="53">
        <v>83</v>
      </c>
      <c r="N28" s="53">
        <v>37</v>
      </c>
      <c r="O28" s="51">
        <v>857.6</v>
      </c>
      <c r="P28" s="51">
        <v>861.2</v>
      </c>
      <c r="Q28" s="51">
        <v>853.8</v>
      </c>
      <c r="R28" s="52">
        <f t="shared" si="3"/>
        <v>7.4000000000000909</v>
      </c>
      <c r="S28" s="51">
        <v>1002.7</v>
      </c>
      <c r="T28" s="51">
        <v>1006.8</v>
      </c>
      <c r="U28" s="51">
        <v>997</v>
      </c>
      <c r="V28" s="52">
        <f t="shared" si="1"/>
        <v>9.7999999999999545</v>
      </c>
      <c r="W28" s="53">
        <v>6</v>
      </c>
      <c r="X28" s="53">
        <v>10</v>
      </c>
      <c r="Y28" s="53">
        <v>2</v>
      </c>
      <c r="Z28" s="51">
        <v>2.2999999999999998</v>
      </c>
      <c r="AA28" s="51">
        <v>1.4</v>
      </c>
      <c r="AB28" s="54">
        <v>4.12</v>
      </c>
      <c r="AC28" s="54"/>
      <c r="AD28" s="54" t="s">
        <v>107</v>
      </c>
      <c r="AE28" s="54"/>
      <c r="AF28" s="54"/>
      <c r="AG28" s="54"/>
      <c r="AH28" s="54"/>
      <c r="AI28" s="54"/>
      <c r="AJ28" s="54"/>
      <c r="AK28" s="54"/>
      <c r="AL28" s="54"/>
      <c r="AM28" s="16"/>
      <c r="AN28" s="16"/>
      <c r="AO28" s="16"/>
      <c r="AP28" s="16"/>
      <c r="AQ28" s="16"/>
      <c r="AR28" s="16"/>
      <c r="AS28" s="16"/>
      <c r="AT28" s="16" t="s">
        <v>83</v>
      </c>
      <c r="AU28" s="16" t="s">
        <v>82</v>
      </c>
      <c r="AV28" s="16"/>
      <c r="AW28" s="16"/>
      <c r="AX28" s="16" t="s">
        <v>117</v>
      </c>
      <c r="AY28" s="131">
        <v>248</v>
      </c>
      <c r="AZ28" s="43">
        <v>2</v>
      </c>
      <c r="BA28" s="45">
        <v>180</v>
      </c>
      <c r="BB28" s="44">
        <v>12.9</v>
      </c>
      <c r="BC28" s="43">
        <v>2.1</v>
      </c>
      <c r="BD28" s="46"/>
    </row>
    <row r="29" spans="1:56">
      <c r="A29" s="55">
        <v>21</v>
      </c>
      <c r="B29" s="51">
        <v>17</v>
      </c>
      <c r="C29" s="51">
        <v>22</v>
      </c>
      <c r="D29" s="51">
        <v>10.8</v>
      </c>
      <c r="E29" s="52">
        <f t="shared" si="0"/>
        <v>11.2</v>
      </c>
      <c r="F29" s="51">
        <v>13.2</v>
      </c>
      <c r="G29" s="51">
        <v>13</v>
      </c>
      <c r="H29" s="51">
        <v>12.8</v>
      </c>
      <c r="I29" s="51">
        <v>16.100000000000001</v>
      </c>
      <c r="J29" s="51">
        <v>8.9</v>
      </c>
      <c r="K29" s="51">
        <v>10.3</v>
      </c>
      <c r="L29" s="53">
        <v>68</v>
      </c>
      <c r="M29" s="53">
        <v>93</v>
      </c>
      <c r="N29" s="53">
        <v>43</v>
      </c>
      <c r="O29" s="51">
        <v>855.8</v>
      </c>
      <c r="P29" s="51">
        <v>858.9</v>
      </c>
      <c r="Q29" s="51">
        <v>854.2</v>
      </c>
      <c r="R29" s="52">
        <f t="shared" si="3"/>
        <v>4.6999999999999318</v>
      </c>
      <c r="S29" s="51">
        <v>1002.4</v>
      </c>
      <c r="T29" s="51">
        <v>1006.2</v>
      </c>
      <c r="U29" s="51">
        <v>999.9</v>
      </c>
      <c r="V29" s="52">
        <f t="shared" si="1"/>
        <v>6.3000000000000682</v>
      </c>
      <c r="W29" s="53">
        <v>5</v>
      </c>
      <c r="X29" s="53">
        <v>10</v>
      </c>
      <c r="Y29" s="53">
        <v>2</v>
      </c>
      <c r="Z29" s="51">
        <v>8.1999999999999993</v>
      </c>
      <c r="AA29" s="51">
        <v>0</v>
      </c>
      <c r="AB29" s="54">
        <v>3.14</v>
      </c>
      <c r="AC29" s="54"/>
      <c r="AD29" s="54"/>
      <c r="AE29" s="54"/>
      <c r="AF29" s="54"/>
      <c r="AG29" s="54"/>
      <c r="AH29" s="54"/>
      <c r="AI29" s="54"/>
      <c r="AJ29" s="54" t="s">
        <v>82</v>
      </c>
      <c r="AK29" s="54"/>
      <c r="AL29" s="54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31">
        <v>68</v>
      </c>
      <c r="AZ29" s="43">
        <v>2.2000000000000002</v>
      </c>
      <c r="BA29" s="45">
        <v>68</v>
      </c>
      <c r="BB29" s="44">
        <v>7</v>
      </c>
      <c r="BC29" s="43">
        <v>2.1</v>
      </c>
      <c r="BD29" s="46"/>
    </row>
    <row r="30" spans="1:56">
      <c r="A30" s="55">
        <v>22</v>
      </c>
      <c r="B30" s="51">
        <v>15.8</v>
      </c>
      <c r="C30" s="51">
        <v>24.7</v>
      </c>
      <c r="D30" s="56">
        <v>6.8</v>
      </c>
      <c r="E30" s="52">
        <f t="shared" si="0"/>
        <v>17.899999999999999</v>
      </c>
      <c r="F30" s="51">
        <v>5</v>
      </c>
      <c r="G30" s="51">
        <v>9.1999999999999993</v>
      </c>
      <c r="H30" s="51">
        <v>8.1</v>
      </c>
      <c r="I30" s="51">
        <v>8.6999999999999993</v>
      </c>
      <c r="J30" s="51">
        <v>7.3</v>
      </c>
      <c r="K30" s="51">
        <v>3.9</v>
      </c>
      <c r="L30" s="53">
        <v>54</v>
      </c>
      <c r="M30" s="53">
        <v>77</v>
      </c>
      <c r="N30" s="53">
        <v>24</v>
      </c>
      <c r="O30" s="51">
        <v>859.5</v>
      </c>
      <c r="P30" s="51">
        <v>861.9</v>
      </c>
      <c r="Q30" s="51">
        <v>857</v>
      </c>
      <c r="R30" s="52">
        <f t="shared" si="3"/>
        <v>4.8999999999999773</v>
      </c>
      <c r="S30" s="51">
        <v>1008.4</v>
      </c>
      <c r="T30" s="51">
        <v>1013.9</v>
      </c>
      <c r="U30" s="51">
        <v>1003.4</v>
      </c>
      <c r="V30" s="52">
        <f t="shared" si="1"/>
        <v>10.5</v>
      </c>
      <c r="W30" s="53"/>
      <c r="X30" s="53">
        <v>10</v>
      </c>
      <c r="Y30" s="53">
        <v>2</v>
      </c>
      <c r="Z30" s="51">
        <v>10.199999999999999</v>
      </c>
      <c r="AA30" s="51">
        <v>0</v>
      </c>
      <c r="AB30" s="54">
        <v>4.0999999999999996</v>
      </c>
      <c r="AC30" s="54"/>
      <c r="AD30" s="54"/>
      <c r="AE30" s="54"/>
      <c r="AF30" s="54"/>
      <c r="AG30" s="54"/>
      <c r="AH30" s="54"/>
      <c r="AI30" s="54"/>
      <c r="AJ30" s="54" t="s">
        <v>82</v>
      </c>
      <c r="AK30" s="54"/>
      <c r="AL30" s="54"/>
      <c r="AM30" s="17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42" t="s">
        <v>86</v>
      </c>
      <c r="AZ30" s="43">
        <v>0.9</v>
      </c>
      <c r="BA30" s="45">
        <v>180</v>
      </c>
      <c r="BB30" s="44">
        <v>4.5</v>
      </c>
      <c r="BC30" s="43">
        <v>0.9</v>
      </c>
      <c r="BD30" s="46"/>
    </row>
    <row r="31" spans="1:56">
      <c r="A31" s="55">
        <v>23</v>
      </c>
      <c r="B31" s="51">
        <v>15.8</v>
      </c>
      <c r="C31" s="51">
        <v>24.5</v>
      </c>
      <c r="D31" s="51">
        <v>6.8</v>
      </c>
      <c r="E31" s="52">
        <f t="shared" si="0"/>
        <v>17.7</v>
      </c>
      <c r="F31" s="51">
        <v>5.4</v>
      </c>
      <c r="G31" s="51">
        <v>9.1999999999999993</v>
      </c>
      <c r="H31" s="51">
        <v>8</v>
      </c>
      <c r="I31" s="51">
        <v>8.6999999999999993</v>
      </c>
      <c r="J31" s="51">
        <v>7.2</v>
      </c>
      <c r="K31" s="51">
        <v>3.8</v>
      </c>
      <c r="L31" s="53">
        <v>48</v>
      </c>
      <c r="M31" s="53">
        <v>77</v>
      </c>
      <c r="N31" s="53">
        <v>25</v>
      </c>
      <c r="O31" s="51">
        <v>861</v>
      </c>
      <c r="P31" s="51">
        <v>862.2</v>
      </c>
      <c r="Q31" s="51">
        <v>859.3</v>
      </c>
      <c r="R31" s="52">
        <f t="shared" si="3"/>
        <v>2.9000000000000909</v>
      </c>
      <c r="S31" s="51">
        <v>1009.7</v>
      </c>
      <c r="T31" s="51">
        <v>1015.7</v>
      </c>
      <c r="U31" s="51">
        <v>1006.5</v>
      </c>
      <c r="V31" s="52">
        <f t="shared" si="1"/>
        <v>9.2000000000000455</v>
      </c>
      <c r="W31" s="53"/>
      <c r="X31" s="53">
        <v>10</v>
      </c>
      <c r="Y31" s="53">
        <v>2</v>
      </c>
      <c r="Z31" s="51">
        <v>10.1</v>
      </c>
      <c r="AA31" s="51">
        <v>0</v>
      </c>
      <c r="AB31" s="54">
        <v>4.1100000000000003</v>
      </c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17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31">
        <v>68</v>
      </c>
      <c r="AZ31" s="43">
        <v>0.9</v>
      </c>
      <c r="BA31" s="45">
        <v>68</v>
      </c>
      <c r="BB31" s="44">
        <v>5.6</v>
      </c>
      <c r="BC31" s="43">
        <v>0.9</v>
      </c>
      <c r="BD31" s="46"/>
    </row>
    <row r="32" spans="1:56">
      <c r="A32" s="55">
        <v>24</v>
      </c>
      <c r="B32" s="51">
        <v>18.100000000000001</v>
      </c>
      <c r="C32" s="51">
        <v>28.1</v>
      </c>
      <c r="D32" s="51">
        <v>7</v>
      </c>
      <c r="E32" s="52">
        <f t="shared" si="0"/>
        <v>21.1</v>
      </c>
      <c r="F32" s="51">
        <v>5.2</v>
      </c>
      <c r="G32" s="51">
        <v>11.1</v>
      </c>
      <c r="H32" s="51">
        <v>8.6</v>
      </c>
      <c r="I32" s="51">
        <v>9.1</v>
      </c>
      <c r="J32" s="51">
        <v>7.6</v>
      </c>
      <c r="K32" s="51">
        <v>4.8</v>
      </c>
      <c r="L32" s="53">
        <v>41</v>
      </c>
      <c r="M32" s="53">
        <v>80</v>
      </c>
      <c r="N32" s="53">
        <v>22</v>
      </c>
      <c r="O32" s="51">
        <v>860</v>
      </c>
      <c r="P32" s="51">
        <v>862.2</v>
      </c>
      <c r="Q32" s="51">
        <v>856.8</v>
      </c>
      <c r="R32" s="52">
        <f t="shared" si="3"/>
        <v>5.4000000000000909</v>
      </c>
      <c r="S32" s="51">
        <v>1008.3</v>
      </c>
      <c r="T32" s="51">
        <v>1014</v>
      </c>
      <c r="U32" s="51">
        <v>1001.5</v>
      </c>
      <c r="V32" s="52">
        <f t="shared" si="1"/>
        <v>12.5</v>
      </c>
      <c r="W32" s="53"/>
      <c r="X32" s="53">
        <v>10</v>
      </c>
      <c r="Y32" s="53">
        <v>2</v>
      </c>
      <c r="Z32" s="51">
        <v>10.1</v>
      </c>
      <c r="AA32" s="51">
        <v>0</v>
      </c>
      <c r="AB32" s="54">
        <v>3.2</v>
      </c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16"/>
      <c r="AN32" s="17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31">
        <v>203</v>
      </c>
      <c r="AZ32" s="43">
        <v>1.3</v>
      </c>
      <c r="BA32" s="45">
        <v>293</v>
      </c>
      <c r="BB32" s="44">
        <v>7</v>
      </c>
      <c r="BC32" s="43">
        <v>1.3</v>
      </c>
      <c r="BD32" s="46"/>
    </row>
    <row r="33" spans="1:56">
      <c r="A33" s="50">
        <v>25</v>
      </c>
      <c r="B33" s="51">
        <v>18.8</v>
      </c>
      <c r="C33" s="51">
        <v>27.2</v>
      </c>
      <c r="D33" s="51">
        <v>8.8000000000000007</v>
      </c>
      <c r="E33" s="52">
        <f t="shared" si="0"/>
        <v>18.399999999999999</v>
      </c>
      <c r="F33" s="51">
        <v>5.5</v>
      </c>
      <c r="G33" s="51">
        <v>10.199999999999999</v>
      </c>
      <c r="H33" s="51">
        <v>7</v>
      </c>
      <c r="I33" s="51">
        <v>8</v>
      </c>
      <c r="J33" s="51">
        <v>6.1</v>
      </c>
      <c r="K33" s="51">
        <v>1.8</v>
      </c>
      <c r="L33" s="53">
        <v>33</v>
      </c>
      <c r="M33" s="53">
        <v>64</v>
      </c>
      <c r="N33" s="53">
        <v>18</v>
      </c>
      <c r="O33" s="51">
        <v>858.8</v>
      </c>
      <c r="P33" s="51">
        <v>861</v>
      </c>
      <c r="Q33" s="51">
        <v>856.4</v>
      </c>
      <c r="R33" s="52">
        <f t="shared" si="3"/>
        <v>4.6000000000000227</v>
      </c>
      <c r="S33" s="51">
        <v>1006.1</v>
      </c>
      <c r="T33" s="51">
        <v>1011</v>
      </c>
      <c r="U33" s="51">
        <v>1001.7</v>
      </c>
      <c r="V33" s="52">
        <f t="shared" si="1"/>
        <v>9.2999999999999545</v>
      </c>
      <c r="W33" s="53">
        <v>3</v>
      </c>
      <c r="X33" s="53">
        <v>10</v>
      </c>
      <c r="Y33" s="53">
        <v>2</v>
      </c>
      <c r="Z33" s="51">
        <v>9.1999999999999993</v>
      </c>
      <c r="AA33" s="51">
        <v>0</v>
      </c>
      <c r="AB33" s="54">
        <v>8.84</v>
      </c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17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2" t="s">
        <v>86</v>
      </c>
      <c r="AZ33" s="12">
        <v>1.7</v>
      </c>
      <c r="BA33" s="47">
        <v>23</v>
      </c>
      <c r="BB33" s="117">
        <v>7</v>
      </c>
      <c r="BC33" s="134">
        <v>2</v>
      </c>
      <c r="BD33" s="48"/>
    </row>
    <row r="34" spans="1:56">
      <c r="A34" s="50">
        <v>26</v>
      </c>
      <c r="B34" s="51">
        <v>14.6</v>
      </c>
      <c r="C34" s="51">
        <v>19.2</v>
      </c>
      <c r="D34" s="51">
        <v>8.1999999999999993</v>
      </c>
      <c r="E34" s="52">
        <f t="shared" si="0"/>
        <v>11</v>
      </c>
      <c r="F34" s="51">
        <v>8</v>
      </c>
      <c r="G34" s="51">
        <v>8.8000000000000007</v>
      </c>
      <c r="H34" s="51">
        <v>8.1</v>
      </c>
      <c r="I34" s="51">
        <v>8.8000000000000007</v>
      </c>
      <c r="J34" s="51">
        <v>7.3</v>
      </c>
      <c r="K34" s="51">
        <v>3.8</v>
      </c>
      <c r="L34" s="53">
        <v>49</v>
      </c>
      <c r="M34" s="53">
        <v>72</v>
      </c>
      <c r="N34" s="53">
        <v>38</v>
      </c>
      <c r="O34" s="51">
        <v>862.8</v>
      </c>
      <c r="P34" s="51">
        <v>865.2</v>
      </c>
      <c r="Q34" s="51">
        <v>859.8</v>
      </c>
      <c r="R34" s="52">
        <f t="shared" si="3"/>
        <v>5.4000000000000909</v>
      </c>
      <c r="S34" s="51">
        <v>1011.5</v>
      </c>
      <c r="T34" s="51">
        <v>1015</v>
      </c>
      <c r="U34" s="51">
        <v>1005</v>
      </c>
      <c r="V34" s="52">
        <f t="shared" si="1"/>
        <v>10</v>
      </c>
      <c r="W34" s="53">
        <v>2</v>
      </c>
      <c r="X34" s="53">
        <v>10</v>
      </c>
      <c r="Y34" s="53">
        <v>2</v>
      </c>
      <c r="Z34" s="51">
        <v>9.8000000000000007</v>
      </c>
      <c r="AA34" s="51">
        <v>0</v>
      </c>
      <c r="AB34" s="54">
        <v>5.58</v>
      </c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2">
        <v>68</v>
      </c>
      <c r="AZ34" s="12">
        <v>3.1</v>
      </c>
      <c r="BA34" s="47">
        <v>68</v>
      </c>
      <c r="BB34" s="117">
        <v>9.5</v>
      </c>
      <c r="BC34" s="134">
        <v>3</v>
      </c>
      <c r="BD34" s="48"/>
    </row>
    <row r="35" spans="1:56">
      <c r="A35" s="50">
        <v>27</v>
      </c>
      <c r="B35" s="51">
        <v>17.2</v>
      </c>
      <c r="C35" s="51">
        <v>29.4</v>
      </c>
      <c r="D35" s="51">
        <v>6.2</v>
      </c>
      <c r="E35" s="52">
        <f t="shared" si="0"/>
        <v>23.2</v>
      </c>
      <c r="F35" s="51">
        <v>4</v>
      </c>
      <c r="G35" s="51">
        <v>9.3000000000000007</v>
      </c>
      <c r="H35" s="51">
        <v>7.4</v>
      </c>
      <c r="I35" s="51">
        <v>8.9</v>
      </c>
      <c r="J35" s="51">
        <v>5.4</v>
      </c>
      <c r="K35" s="51">
        <v>2.7</v>
      </c>
      <c r="L35" s="53">
        <v>46</v>
      </c>
      <c r="M35" s="53">
        <v>85</v>
      </c>
      <c r="N35" s="53">
        <v>14</v>
      </c>
      <c r="O35" s="51">
        <v>857.4</v>
      </c>
      <c r="P35" s="51">
        <v>864.7</v>
      </c>
      <c r="Q35" s="51">
        <v>852.1</v>
      </c>
      <c r="R35" s="52">
        <f t="shared" si="3"/>
        <v>12.600000000000023</v>
      </c>
      <c r="S35" s="51">
        <v>1006</v>
      </c>
      <c r="T35" s="51">
        <v>1015.1</v>
      </c>
      <c r="U35" s="51">
        <v>995.8</v>
      </c>
      <c r="V35" s="52">
        <f t="shared" si="1"/>
        <v>19.300000000000068</v>
      </c>
      <c r="W35" s="53"/>
      <c r="X35" s="53">
        <v>10</v>
      </c>
      <c r="Y35" s="53">
        <v>2</v>
      </c>
      <c r="Z35" s="51">
        <v>10</v>
      </c>
      <c r="AA35" s="51">
        <v>0</v>
      </c>
      <c r="AB35" s="54">
        <v>4.28</v>
      </c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79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2" t="s">
        <v>86</v>
      </c>
      <c r="AZ35" s="132">
        <v>3</v>
      </c>
      <c r="BA35" s="47">
        <v>248</v>
      </c>
      <c r="BB35" s="117">
        <v>15.7</v>
      </c>
      <c r="BC35" s="136">
        <v>3</v>
      </c>
      <c r="BD35" s="48"/>
    </row>
    <row r="36" spans="1:56">
      <c r="A36" s="50">
        <v>28</v>
      </c>
      <c r="B36" s="57">
        <v>19.899999999999999</v>
      </c>
      <c r="C36" s="51">
        <v>25.4</v>
      </c>
      <c r="D36" s="51">
        <v>16.600000000000001</v>
      </c>
      <c r="E36" s="52">
        <f t="shared" si="0"/>
        <v>8.7999999999999972</v>
      </c>
      <c r="F36" s="51">
        <v>14.5</v>
      </c>
      <c r="G36" s="51">
        <v>10.8</v>
      </c>
      <c r="H36" s="51">
        <v>7.7</v>
      </c>
      <c r="I36" s="51">
        <v>9.6999999999999993</v>
      </c>
      <c r="J36" s="51">
        <v>6.3</v>
      </c>
      <c r="K36" s="51">
        <v>3.2</v>
      </c>
      <c r="L36" s="53">
        <v>35</v>
      </c>
      <c r="M36" s="53">
        <v>48</v>
      </c>
      <c r="N36" s="53">
        <v>20</v>
      </c>
      <c r="O36" s="51">
        <v>849.4</v>
      </c>
      <c r="P36" s="51">
        <v>852.5</v>
      </c>
      <c r="Q36" s="51">
        <v>846.5</v>
      </c>
      <c r="R36" s="52">
        <f t="shared" si="3"/>
        <v>6</v>
      </c>
      <c r="S36" s="51">
        <v>993.7</v>
      </c>
      <c r="T36" s="51">
        <v>995.9</v>
      </c>
      <c r="U36" s="51">
        <v>990.4</v>
      </c>
      <c r="V36" s="52">
        <f t="shared" si="1"/>
        <v>5.5</v>
      </c>
      <c r="W36" s="53">
        <v>1</v>
      </c>
      <c r="X36" s="53">
        <v>10</v>
      </c>
      <c r="Y36" s="53">
        <v>2</v>
      </c>
      <c r="Z36" s="51">
        <v>10.1</v>
      </c>
      <c r="AA36" s="51">
        <v>0</v>
      </c>
      <c r="AB36" s="54">
        <v>10.7</v>
      </c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13"/>
      <c r="AN36" s="13"/>
      <c r="AO36" s="13" t="s">
        <v>118</v>
      </c>
      <c r="AP36" s="13"/>
      <c r="AQ36" s="13"/>
      <c r="AR36" s="13"/>
      <c r="AS36" s="13"/>
      <c r="AT36" s="13"/>
      <c r="AU36" s="13"/>
      <c r="AV36" s="13"/>
      <c r="AW36" s="13"/>
      <c r="AX36" s="13"/>
      <c r="AY36" s="12">
        <v>248</v>
      </c>
      <c r="AZ36" s="12">
        <v>8.1</v>
      </c>
      <c r="BA36" s="47">
        <v>203</v>
      </c>
      <c r="BB36" s="117">
        <v>19.600000000000001</v>
      </c>
      <c r="BC36" s="48">
        <v>8.1999999999999993</v>
      </c>
      <c r="BD36" s="48"/>
    </row>
    <row r="37" spans="1:56">
      <c r="A37" s="50">
        <v>29</v>
      </c>
      <c r="B37" s="51">
        <v>5.5</v>
      </c>
      <c r="C37" s="51">
        <v>12.5</v>
      </c>
      <c r="D37" s="51">
        <v>0.9</v>
      </c>
      <c r="E37" s="52">
        <f t="shared" si="0"/>
        <v>11.6</v>
      </c>
      <c r="F37" s="51">
        <v>-1.8</v>
      </c>
      <c r="G37" s="51">
        <v>3.3</v>
      </c>
      <c r="H37" s="51">
        <v>6.5</v>
      </c>
      <c r="I37" s="51">
        <v>8.8000000000000007</v>
      </c>
      <c r="J37" s="51">
        <v>5.4</v>
      </c>
      <c r="K37" s="51">
        <v>0.9</v>
      </c>
      <c r="L37" s="53">
        <v>73</v>
      </c>
      <c r="M37" s="53">
        <v>95</v>
      </c>
      <c r="N37" s="53">
        <v>59</v>
      </c>
      <c r="O37" s="51">
        <v>856.1</v>
      </c>
      <c r="P37" s="51">
        <v>859.2</v>
      </c>
      <c r="Q37" s="51">
        <v>851.2</v>
      </c>
      <c r="R37" s="52">
        <f t="shared" si="3"/>
        <v>8</v>
      </c>
      <c r="S37" s="51">
        <v>1008.1</v>
      </c>
      <c r="T37" s="51">
        <v>1012.4</v>
      </c>
      <c r="U37" s="51">
        <v>995.7</v>
      </c>
      <c r="V37" s="52">
        <f t="shared" si="1"/>
        <v>16.699999999999932</v>
      </c>
      <c r="W37" s="53">
        <v>7</v>
      </c>
      <c r="X37" s="53">
        <v>10</v>
      </c>
      <c r="Y37" s="53">
        <v>2</v>
      </c>
      <c r="Z37" s="51">
        <v>1.6</v>
      </c>
      <c r="AA37" s="51">
        <v>1.5</v>
      </c>
      <c r="AB37" s="54">
        <v>3.32</v>
      </c>
      <c r="AC37" s="54" t="s">
        <v>107</v>
      </c>
      <c r="AD37" s="54"/>
      <c r="AE37" s="54"/>
      <c r="AF37" s="54" t="s">
        <v>89</v>
      </c>
      <c r="AG37" s="54" t="s">
        <v>119</v>
      </c>
      <c r="AH37" s="54" t="s">
        <v>89</v>
      </c>
      <c r="AI37" s="54" t="s">
        <v>109</v>
      </c>
      <c r="AJ37" s="54"/>
      <c r="AK37" s="54"/>
      <c r="AL37" s="54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2">
        <v>23</v>
      </c>
      <c r="AZ37" s="12">
        <v>2.7</v>
      </c>
      <c r="BA37" s="47">
        <v>23</v>
      </c>
      <c r="BB37" s="117">
        <v>7.8</v>
      </c>
      <c r="BC37" s="48">
        <v>2.6</v>
      </c>
      <c r="BD37" s="48"/>
    </row>
    <row r="38" spans="1:56">
      <c r="A38" s="50">
        <v>30</v>
      </c>
      <c r="B38" s="51">
        <v>7.9</v>
      </c>
      <c r="C38" s="51">
        <v>14.8</v>
      </c>
      <c r="D38" s="51">
        <v>1.8</v>
      </c>
      <c r="E38" s="52">
        <v>13</v>
      </c>
      <c r="F38" s="51">
        <v>0</v>
      </c>
      <c r="G38" s="51">
        <v>3.2</v>
      </c>
      <c r="H38" s="51">
        <v>5</v>
      </c>
      <c r="I38" s="51">
        <v>7.3</v>
      </c>
      <c r="J38" s="51">
        <v>3.7</v>
      </c>
      <c r="K38" s="51">
        <v>-2.6</v>
      </c>
      <c r="L38" s="53">
        <v>52</v>
      </c>
      <c r="M38" s="53">
        <v>91</v>
      </c>
      <c r="N38" s="53">
        <v>23</v>
      </c>
      <c r="O38" s="51">
        <v>862.7</v>
      </c>
      <c r="P38" s="51">
        <v>866.2</v>
      </c>
      <c r="Q38" s="51">
        <v>859.3</v>
      </c>
      <c r="R38" s="52">
        <f t="shared" si="3"/>
        <v>6.9000000000000909</v>
      </c>
      <c r="S38" s="51">
        <v>1016.4</v>
      </c>
      <c r="T38" s="51">
        <v>1019</v>
      </c>
      <c r="U38" s="51">
        <v>1013</v>
      </c>
      <c r="V38" s="52">
        <f t="shared" si="1"/>
        <v>6</v>
      </c>
      <c r="W38" s="53">
        <v>2</v>
      </c>
      <c r="X38" s="53">
        <v>10</v>
      </c>
      <c r="Y38" s="53">
        <v>2</v>
      </c>
      <c r="Z38" s="51">
        <v>10.1</v>
      </c>
      <c r="AA38" s="51">
        <v>0</v>
      </c>
      <c r="AB38" s="54">
        <v>2.2599999999999998</v>
      </c>
      <c r="AC38" s="54"/>
      <c r="AD38" s="54"/>
      <c r="AE38" s="54"/>
      <c r="AF38" s="54"/>
      <c r="AG38" s="54"/>
      <c r="AH38" s="54"/>
      <c r="AI38" s="54"/>
      <c r="AJ38" s="54" t="s">
        <v>82</v>
      </c>
      <c r="AK38" s="54"/>
      <c r="AL38" s="54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2">
        <v>68</v>
      </c>
      <c r="AZ38" s="12">
        <v>0.5</v>
      </c>
      <c r="BA38" s="47">
        <v>68</v>
      </c>
      <c r="BB38" s="117">
        <v>5.3</v>
      </c>
      <c r="BC38" s="48">
        <v>0.5</v>
      </c>
      <c r="BD38" s="48"/>
    </row>
    <row r="39" spans="1:56">
      <c r="A39" s="50">
        <v>31</v>
      </c>
      <c r="B39" s="51">
        <v>10.3</v>
      </c>
      <c r="C39" s="51">
        <v>20.8</v>
      </c>
      <c r="D39" s="51">
        <v>-0.8</v>
      </c>
      <c r="E39" s="52">
        <f t="shared" si="0"/>
        <v>21.6</v>
      </c>
      <c r="F39" s="51">
        <v>-2</v>
      </c>
      <c r="G39" s="51">
        <v>4.8</v>
      </c>
      <c r="H39" s="51">
        <v>4.8</v>
      </c>
      <c r="I39" s="51">
        <v>5.3</v>
      </c>
      <c r="J39" s="51">
        <v>4.5</v>
      </c>
      <c r="K39" s="51">
        <v>-2.9</v>
      </c>
      <c r="L39" s="53">
        <v>40</v>
      </c>
      <c r="M39" s="53">
        <v>78</v>
      </c>
      <c r="N39" s="53">
        <v>19</v>
      </c>
      <c r="O39" s="51">
        <v>866.3</v>
      </c>
      <c r="P39" s="51">
        <v>868</v>
      </c>
      <c r="Q39" s="51">
        <v>864.1</v>
      </c>
      <c r="R39" s="52">
        <f t="shared" si="3"/>
        <v>3.8999999999999773</v>
      </c>
      <c r="S39" s="51">
        <v>1020</v>
      </c>
      <c r="T39" s="51">
        <v>1025.4000000000001</v>
      </c>
      <c r="U39" s="51">
        <v>1014.5</v>
      </c>
      <c r="V39" s="52">
        <f t="shared" si="1"/>
        <v>10.900000000000091</v>
      </c>
      <c r="W39" s="53"/>
      <c r="X39" s="53">
        <v>10</v>
      </c>
      <c r="Y39" s="53">
        <v>2</v>
      </c>
      <c r="Z39" s="59">
        <v>10.199999999999999</v>
      </c>
      <c r="AA39" s="51">
        <v>0</v>
      </c>
      <c r="AB39" s="54">
        <v>3.18</v>
      </c>
      <c r="AC39" s="54"/>
      <c r="AD39" s="54"/>
      <c r="AE39" s="54"/>
      <c r="AF39" s="54"/>
      <c r="AG39" s="54"/>
      <c r="AH39" s="54"/>
      <c r="AI39" s="54"/>
      <c r="AJ39" s="54"/>
      <c r="AK39" s="54" t="s">
        <v>100</v>
      </c>
      <c r="AL39" s="54" t="s">
        <v>110</v>
      </c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2" t="s">
        <v>91</v>
      </c>
      <c r="AZ39" s="132">
        <v>0</v>
      </c>
      <c r="BA39" s="47">
        <v>23</v>
      </c>
      <c r="BB39" s="117">
        <v>5</v>
      </c>
      <c r="BC39" s="48">
        <v>1.4</v>
      </c>
      <c r="BD39" s="48"/>
    </row>
    <row r="40" spans="1:56">
      <c r="A40" s="3"/>
      <c r="B40" s="6">
        <f>STDEV(B9:B39)</f>
        <v>4.8575271375951248</v>
      </c>
      <c r="C40" s="6"/>
      <c r="D40" s="6"/>
      <c r="E40" s="6"/>
      <c r="F40" s="6"/>
      <c r="G40" s="6"/>
      <c r="H40" s="6"/>
      <c r="I40" s="6"/>
      <c r="J40" s="6"/>
      <c r="K40" s="6"/>
      <c r="L40" s="7"/>
      <c r="M40" s="7"/>
      <c r="N40" s="7"/>
      <c r="O40" s="6"/>
      <c r="P40" s="6"/>
      <c r="Q40" s="6"/>
      <c r="R40" s="21"/>
      <c r="S40" s="6"/>
      <c r="T40" s="6"/>
      <c r="U40" s="6"/>
      <c r="V40" s="6"/>
      <c r="W40" s="7"/>
      <c r="X40" s="7"/>
      <c r="Y40" s="7"/>
      <c r="Z40" s="8"/>
      <c r="AA40" s="8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</row>
    <row r="41" spans="1:56">
      <c r="A41" s="2"/>
      <c r="B41" s="6"/>
      <c r="C41" s="6"/>
      <c r="D41" s="6"/>
      <c r="E41" s="6"/>
      <c r="F41" s="6"/>
      <c r="G41" s="6"/>
      <c r="H41" s="6"/>
      <c r="I41" s="6"/>
      <c r="J41" s="6"/>
      <c r="K41" s="6"/>
      <c r="L41" s="7"/>
      <c r="M41" s="7"/>
      <c r="N41" s="7"/>
      <c r="O41" s="6"/>
      <c r="P41" s="6"/>
      <c r="Q41" s="6"/>
      <c r="R41" s="4"/>
      <c r="S41" s="6"/>
      <c r="T41" s="6"/>
      <c r="U41" s="6"/>
      <c r="V41" s="6"/>
      <c r="W41" s="7"/>
      <c r="X41" s="7"/>
      <c r="Y41" s="7"/>
      <c r="Z41" s="15"/>
      <c r="AA41" s="8"/>
      <c r="AB41" s="14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6"/>
    </row>
    <row r="42" spans="1:56" s="64" customFormat="1">
      <c r="A42" s="60" t="s">
        <v>35</v>
      </c>
      <c r="B42" s="61">
        <f t="shared" ref="B42:Q42" si="4">SUM(B9:B39)</f>
        <v>595.5</v>
      </c>
      <c r="C42" s="61">
        <f t="shared" si="4"/>
        <v>818.10000000000014</v>
      </c>
      <c r="D42" s="61">
        <f t="shared" si="4"/>
        <v>386.7</v>
      </c>
      <c r="E42" s="61">
        <f>SUM(E10:E39)</f>
        <v>422.20000000000005</v>
      </c>
      <c r="F42" s="61">
        <f t="shared" si="4"/>
        <v>336.99999999999989</v>
      </c>
      <c r="G42" s="61">
        <f t="shared" si="4"/>
        <v>405.5</v>
      </c>
      <c r="H42" s="61">
        <f t="shared" si="4"/>
        <v>372.50000000000006</v>
      </c>
      <c r="I42" s="61">
        <f>SUM(I9:I40)</f>
        <v>427.6</v>
      </c>
      <c r="J42" s="61">
        <f t="shared" si="4"/>
        <v>320.60000000000002</v>
      </c>
      <c r="K42" s="61">
        <f t="shared" si="4"/>
        <v>270.99999999999994</v>
      </c>
      <c r="L42" s="61">
        <f t="shared" si="4"/>
        <v>1698</v>
      </c>
      <c r="M42" s="61">
        <f t="shared" si="4"/>
        <v>2479</v>
      </c>
      <c r="N42" s="61">
        <f t="shared" si="4"/>
        <v>1062</v>
      </c>
      <c r="O42" s="61">
        <f t="shared" si="4"/>
        <v>26679.4</v>
      </c>
      <c r="P42" s="61">
        <f t="shared" si="4"/>
        <v>26746.000000000007</v>
      </c>
      <c r="Q42" s="61">
        <f t="shared" si="4"/>
        <v>26609.899999999994</v>
      </c>
      <c r="R42" s="61">
        <f>P42-Q42</f>
        <v>136.1000000000131</v>
      </c>
      <c r="S42" s="61">
        <f t="shared" ref="S42:AM42" si="5">SUM(S9:S39)</f>
        <v>31228.9</v>
      </c>
      <c r="T42" s="61">
        <f t="shared" si="5"/>
        <v>31353.900000000005</v>
      </c>
      <c r="U42" s="61">
        <f t="shared" si="5"/>
        <v>31103.100000000009</v>
      </c>
      <c r="V42" s="61">
        <f t="shared" si="5"/>
        <v>250.80000000000018</v>
      </c>
      <c r="W42" s="61">
        <f t="shared" si="5"/>
        <v>92</v>
      </c>
      <c r="X42" s="61">
        <f t="shared" si="5"/>
        <v>310</v>
      </c>
      <c r="Y42" s="61">
        <f t="shared" si="5"/>
        <v>62</v>
      </c>
      <c r="Z42" s="62">
        <f t="shared" si="5"/>
        <v>241.56999999999994</v>
      </c>
      <c r="AA42" s="61">
        <f t="shared" si="5"/>
        <v>31.299999999999997</v>
      </c>
      <c r="AB42" s="63">
        <f t="shared" si="5"/>
        <v>147.34</v>
      </c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>
        <f t="shared" si="5"/>
        <v>0</v>
      </c>
    </row>
    <row r="43" spans="1:56" s="64" customFormat="1">
      <c r="A43" s="60" t="s">
        <v>36</v>
      </c>
      <c r="B43" s="61">
        <f t="shared" ref="B43:Q43" si="6">AVERAGEA(B9:B39)</f>
        <v>19.20967741935484</v>
      </c>
      <c r="C43" s="61">
        <f t="shared" si="6"/>
        <v>26.390322580645165</v>
      </c>
      <c r="D43" s="61">
        <f t="shared" si="6"/>
        <v>12.474193548387097</v>
      </c>
      <c r="E43" s="61">
        <f>AVERAGEA(E10:E39)</f>
        <v>14.073333333333334</v>
      </c>
      <c r="F43" s="61">
        <f t="shared" si="6"/>
        <v>10.87096774193548</v>
      </c>
      <c r="G43" s="61">
        <f t="shared" si="6"/>
        <v>13.080645161290322</v>
      </c>
      <c r="H43" s="61">
        <f t="shared" si="6"/>
        <v>12.016129032258066</v>
      </c>
      <c r="I43" s="61">
        <f t="shared" si="6"/>
        <v>13.793548387096775</v>
      </c>
      <c r="J43" s="61">
        <f t="shared" si="6"/>
        <v>10.341935483870968</v>
      </c>
      <c r="K43" s="61">
        <f t="shared" si="6"/>
        <v>8.7419354838709662</v>
      </c>
      <c r="L43" s="61">
        <f t="shared" si="6"/>
        <v>54.774193548387096</v>
      </c>
      <c r="M43" s="61">
        <f t="shared" si="6"/>
        <v>79.967741935483872</v>
      </c>
      <c r="N43" s="61">
        <f t="shared" si="6"/>
        <v>34.258064516129032</v>
      </c>
      <c r="O43" s="61">
        <f t="shared" si="6"/>
        <v>860.6258064516129</v>
      </c>
      <c r="P43" s="61">
        <f t="shared" si="6"/>
        <v>862.7741935483873</v>
      </c>
      <c r="Q43" s="61">
        <f t="shared" si="6"/>
        <v>858.3838709677417</v>
      </c>
      <c r="R43" s="61">
        <f>P43-Q43</f>
        <v>4.3903225806456021</v>
      </c>
      <c r="S43" s="61">
        <f t="shared" ref="S43:AM43" si="7">AVERAGEA(S9:S39)</f>
        <v>1007.3838709677419</v>
      </c>
      <c r="T43" s="61">
        <f t="shared" si="7"/>
        <v>1011.4161290322583</v>
      </c>
      <c r="U43" s="61">
        <f t="shared" si="7"/>
        <v>1003.3258064516132</v>
      </c>
      <c r="V43" s="61">
        <f t="shared" si="7"/>
        <v>8.090322580645168</v>
      </c>
      <c r="W43" s="61">
        <f t="shared" si="7"/>
        <v>4</v>
      </c>
      <c r="X43" s="61">
        <f t="shared" si="7"/>
        <v>10</v>
      </c>
      <c r="Y43" s="61">
        <f t="shared" si="7"/>
        <v>2</v>
      </c>
      <c r="Z43" s="62">
        <f t="shared" si="7"/>
        <v>7.792580645161288</v>
      </c>
      <c r="AA43" s="61">
        <f t="shared" si="7"/>
        <v>1.0096774193548386</v>
      </c>
      <c r="AB43" s="61">
        <f t="shared" si="7"/>
        <v>4.7529032258064516</v>
      </c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 t="e">
        <f t="shared" si="7"/>
        <v>#DIV/0!</v>
      </c>
    </row>
    <row r="44" spans="1:56" s="64" customFormat="1">
      <c r="A44" s="60" t="s">
        <v>19</v>
      </c>
      <c r="B44" s="61">
        <f t="shared" ref="B44:Q44" si="8">MAXA(B9:B39)</f>
        <v>25.9</v>
      </c>
      <c r="C44" s="61">
        <f t="shared" si="8"/>
        <v>33.4</v>
      </c>
      <c r="D44" s="61">
        <f t="shared" si="8"/>
        <v>20.8</v>
      </c>
      <c r="E44" s="61">
        <f>MAXA(E10:E39)</f>
        <v>23.2</v>
      </c>
      <c r="F44" s="61">
        <f t="shared" si="8"/>
        <v>19.3</v>
      </c>
      <c r="G44" s="61">
        <f t="shared" si="8"/>
        <v>19</v>
      </c>
      <c r="H44" s="61">
        <f t="shared" si="8"/>
        <v>19.5</v>
      </c>
      <c r="I44" s="61">
        <f t="shared" si="8"/>
        <v>20.9</v>
      </c>
      <c r="J44" s="61">
        <f t="shared" si="8"/>
        <v>19.2</v>
      </c>
      <c r="K44" s="61">
        <f t="shared" si="8"/>
        <v>17.2</v>
      </c>
      <c r="L44" s="61">
        <f t="shared" si="8"/>
        <v>91</v>
      </c>
      <c r="M44" s="61">
        <f t="shared" si="8"/>
        <v>97</v>
      </c>
      <c r="N44" s="61">
        <f t="shared" si="8"/>
        <v>86</v>
      </c>
      <c r="O44" s="61">
        <f t="shared" si="8"/>
        <v>867.7</v>
      </c>
      <c r="P44" s="61">
        <f t="shared" si="8"/>
        <v>869.8</v>
      </c>
      <c r="Q44" s="61">
        <f t="shared" si="8"/>
        <v>865.8</v>
      </c>
      <c r="R44" s="61">
        <f>MAXA(R9:R39)</f>
        <v>12.600000000000023</v>
      </c>
      <c r="S44" s="61">
        <f t="shared" ref="S44:AM44" si="9">MAXA(S9:S39)</f>
        <v>1020</v>
      </c>
      <c r="T44" s="61">
        <f t="shared" si="9"/>
        <v>1025.4000000000001</v>
      </c>
      <c r="U44" s="61">
        <f t="shared" si="9"/>
        <v>1014.5</v>
      </c>
      <c r="V44" s="61">
        <f t="shared" si="9"/>
        <v>19.300000000000068</v>
      </c>
      <c r="W44" s="61">
        <f t="shared" si="9"/>
        <v>8</v>
      </c>
      <c r="X44" s="61">
        <f t="shared" si="9"/>
        <v>10</v>
      </c>
      <c r="Y44" s="61">
        <f t="shared" si="9"/>
        <v>2</v>
      </c>
      <c r="Z44" s="62">
        <f t="shared" si="9"/>
        <v>10.5</v>
      </c>
      <c r="AA44" s="61">
        <f t="shared" si="9"/>
        <v>12.8</v>
      </c>
      <c r="AB44" s="61">
        <f t="shared" si="9"/>
        <v>10.7</v>
      </c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>
        <f t="shared" si="9"/>
        <v>0</v>
      </c>
    </row>
    <row r="45" spans="1:56" s="64" customFormat="1">
      <c r="A45" s="60" t="s">
        <v>20</v>
      </c>
      <c r="B45" s="61">
        <f t="shared" ref="B45:AM45" si="10">MINA(B9:B39)</f>
        <v>5.5</v>
      </c>
      <c r="C45" s="61">
        <f t="shared" si="10"/>
        <v>12.5</v>
      </c>
      <c r="D45" s="61">
        <f t="shared" si="10"/>
        <v>-0.8</v>
      </c>
      <c r="E45" s="61">
        <f>MINA(E10:E39)</f>
        <v>5.6000000000000014</v>
      </c>
      <c r="F45" s="61">
        <f t="shared" si="10"/>
        <v>-2</v>
      </c>
      <c r="G45" s="61">
        <f t="shared" si="10"/>
        <v>3.2</v>
      </c>
      <c r="H45" s="61">
        <f t="shared" si="10"/>
        <v>4.8</v>
      </c>
      <c r="I45" s="61">
        <f t="shared" si="10"/>
        <v>5.3</v>
      </c>
      <c r="J45" s="61">
        <f t="shared" si="10"/>
        <v>3.7</v>
      </c>
      <c r="K45" s="61">
        <f t="shared" si="10"/>
        <v>-2.9</v>
      </c>
      <c r="L45" s="61">
        <f t="shared" si="10"/>
        <v>33</v>
      </c>
      <c r="M45" s="61">
        <f t="shared" si="10"/>
        <v>48</v>
      </c>
      <c r="N45" s="61">
        <f t="shared" si="10"/>
        <v>14</v>
      </c>
      <c r="O45" s="61">
        <f t="shared" si="10"/>
        <v>849.4</v>
      </c>
      <c r="P45" s="61">
        <f t="shared" si="10"/>
        <v>852.5</v>
      </c>
      <c r="Q45" s="61">
        <f t="shared" si="10"/>
        <v>846.5</v>
      </c>
      <c r="R45" s="61">
        <f t="shared" si="10"/>
        <v>0.30000000000006821</v>
      </c>
      <c r="S45" s="61">
        <f t="shared" si="10"/>
        <v>993.7</v>
      </c>
      <c r="T45" s="61">
        <f t="shared" si="10"/>
        <v>995.9</v>
      </c>
      <c r="U45" s="61">
        <f t="shared" si="10"/>
        <v>990.4</v>
      </c>
      <c r="V45" s="61">
        <f t="shared" si="10"/>
        <v>0.89999999999997726</v>
      </c>
      <c r="W45" s="61">
        <f t="shared" si="10"/>
        <v>1</v>
      </c>
      <c r="X45" s="61">
        <f t="shared" si="10"/>
        <v>10</v>
      </c>
      <c r="Y45" s="61">
        <f t="shared" si="10"/>
        <v>2</v>
      </c>
      <c r="Z45" s="62">
        <f t="shared" si="10"/>
        <v>0</v>
      </c>
      <c r="AA45" s="61">
        <f t="shared" si="10"/>
        <v>0</v>
      </c>
      <c r="AB45" s="61">
        <f t="shared" si="10"/>
        <v>1.46</v>
      </c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>
        <f t="shared" si="10"/>
        <v>0</v>
      </c>
    </row>
    <row r="46" spans="1:56">
      <c r="A46" s="2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4">
        <f t="shared" ref="R46:R51" si="11">P46-Q46</f>
        <v>0</v>
      </c>
      <c r="S46" s="6"/>
      <c r="T46" s="6"/>
      <c r="U46" s="6"/>
      <c r="V46" s="6"/>
      <c r="W46" s="6"/>
      <c r="X46" s="6"/>
      <c r="Y46" s="6"/>
      <c r="Z46" s="18"/>
      <c r="AA46" s="6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5"/>
    </row>
    <row r="47" spans="1:56" s="68" customFormat="1">
      <c r="A47" s="65" t="s">
        <v>35</v>
      </c>
      <c r="B47" s="66">
        <f t="shared" ref="B47:L47" si="12">SUM(B9:B18)</f>
        <v>219.70000000000002</v>
      </c>
      <c r="C47" s="66">
        <f t="shared" si="12"/>
        <v>289.70000000000005</v>
      </c>
      <c r="D47" s="66">
        <f t="shared" si="12"/>
        <v>154.89999999999998</v>
      </c>
      <c r="E47" s="66">
        <f>SUM(E9:E18)</f>
        <v>134.80000000000001</v>
      </c>
      <c r="F47" s="66">
        <f t="shared" si="12"/>
        <v>138.6</v>
      </c>
      <c r="G47" s="66">
        <f t="shared" si="12"/>
        <v>152.79999999999998</v>
      </c>
      <c r="H47" s="66">
        <f t="shared" si="12"/>
        <v>140</v>
      </c>
      <c r="I47" s="66">
        <f t="shared" si="12"/>
        <v>156.6</v>
      </c>
      <c r="J47" s="66">
        <f t="shared" si="12"/>
        <v>120.4</v>
      </c>
      <c r="K47" s="66">
        <f t="shared" si="12"/>
        <v>113.1</v>
      </c>
      <c r="L47" s="66">
        <f t="shared" si="12"/>
        <v>549</v>
      </c>
      <c r="M47" s="66"/>
      <c r="N47" s="66">
        <f>SUM(N9:N18)</f>
        <v>368</v>
      </c>
      <c r="O47" s="66">
        <f>SUM(O9:O18)</f>
        <v>8602.5</v>
      </c>
      <c r="P47" s="66">
        <f>SUM(P9:P18)</f>
        <v>8616.5</v>
      </c>
      <c r="Q47" s="66">
        <f>SUM(Q9:Q18)</f>
        <v>8588.4</v>
      </c>
      <c r="R47" s="66">
        <f t="shared" si="11"/>
        <v>28.100000000000364</v>
      </c>
      <c r="S47" s="66">
        <f t="shared" ref="S47:AB47" si="13">SUM(S9:S18)</f>
        <v>10049.699999999999</v>
      </c>
      <c r="T47" s="66">
        <f t="shared" si="13"/>
        <v>10086.300000000001</v>
      </c>
      <c r="U47" s="66">
        <f t="shared" si="13"/>
        <v>10030.100000000002</v>
      </c>
      <c r="V47" s="66">
        <f t="shared" si="13"/>
        <v>56.199999999999932</v>
      </c>
      <c r="W47" s="66">
        <f t="shared" si="13"/>
        <v>32</v>
      </c>
      <c r="X47" s="66">
        <f t="shared" si="13"/>
        <v>100</v>
      </c>
      <c r="Y47" s="66">
        <f t="shared" si="13"/>
        <v>20</v>
      </c>
      <c r="Z47" s="66">
        <f>SUM(Z9:Z18)</f>
        <v>69.97</v>
      </c>
      <c r="AA47" s="66">
        <f t="shared" si="13"/>
        <v>15.6</v>
      </c>
      <c r="AB47" s="66">
        <f t="shared" si="13"/>
        <v>52.360000000000007</v>
      </c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67"/>
    </row>
    <row r="48" spans="1:56" s="68" customFormat="1">
      <c r="A48" s="65" t="s">
        <v>32</v>
      </c>
      <c r="B48" s="66">
        <f t="shared" ref="B48:Q48" si="14">AVERAGEA(B9:B18)</f>
        <v>21.970000000000002</v>
      </c>
      <c r="C48" s="66">
        <f t="shared" si="14"/>
        <v>28.970000000000006</v>
      </c>
      <c r="D48" s="66">
        <f t="shared" si="14"/>
        <v>15.489999999999998</v>
      </c>
      <c r="E48" s="66">
        <f>AVERAGEA(E9:E18)</f>
        <v>13.48</v>
      </c>
      <c r="F48" s="66">
        <f t="shared" si="14"/>
        <v>13.86</v>
      </c>
      <c r="G48" s="66">
        <f t="shared" si="14"/>
        <v>15.279999999999998</v>
      </c>
      <c r="H48" s="66">
        <f t="shared" si="14"/>
        <v>14</v>
      </c>
      <c r="I48" s="66">
        <f t="shared" si="14"/>
        <v>15.66</v>
      </c>
      <c r="J48" s="66">
        <f t="shared" si="14"/>
        <v>12.040000000000001</v>
      </c>
      <c r="K48" s="66">
        <f t="shared" si="14"/>
        <v>11.309999999999999</v>
      </c>
      <c r="L48" s="66">
        <f t="shared" si="14"/>
        <v>54.9</v>
      </c>
      <c r="M48" s="66">
        <f t="shared" si="14"/>
        <v>78.599999999999994</v>
      </c>
      <c r="N48" s="66">
        <f t="shared" si="14"/>
        <v>36.799999999999997</v>
      </c>
      <c r="O48" s="66">
        <f t="shared" si="14"/>
        <v>860.25</v>
      </c>
      <c r="P48" s="66">
        <f t="shared" si="14"/>
        <v>861.65</v>
      </c>
      <c r="Q48" s="66">
        <f t="shared" si="14"/>
        <v>858.83999999999992</v>
      </c>
      <c r="R48" s="66">
        <f t="shared" si="11"/>
        <v>2.8100000000000591</v>
      </c>
      <c r="S48" s="66">
        <f t="shared" ref="S48:AB48" si="15">AVERAGEA(S9:S18)</f>
        <v>1004.9699999999999</v>
      </c>
      <c r="T48" s="66">
        <f t="shared" si="15"/>
        <v>1008.6300000000001</v>
      </c>
      <c r="U48" s="66">
        <f t="shared" si="15"/>
        <v>1003.0100000000002</v>
      </c>
      <c r="V48" s="66">
        <f t="shared" si="15"/>
        <v>5.619999999999993</v>
      </c>
      <c r="W48" s="66">
        <f t="shared" si="15"/>
        <v>4.5714285714285712</v>
      </c>
      <c r="X48" s="66">
        <f t="shared" si="15"/>
        <v>10</v>
      </c>
      <c r="Y48" s="66">
        <f t="shared" si="15"/>
        <v>2</v>
      </c>
      <c r="Z48" s="66">
        <f>AVERAGEA(Z9:Z18)</f>
        <v>6.9969999999999999</v>
      </c>
      <c r="AA48" s="66">
        <f t="shared" si="15"/>
        <v>1.56</v>
      </c>
      <c r="AB48" s="66">
        <f t="shared" si="15"/>
        <v>5.2360000000000007</v>
      </c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67"/>
    </row>
    <row r="49" spans="1:39" s="68" customFormat="1">
      <c r="A49" s="65" t="s">
        <v>19</v>
      </c>
      <c r="B49" s="66">
        <f t="shared" ref="B49:Q49" si="16">MAXA(B9:B18)</f>
        <v>25.9</v>
      </c>
      <c r="C49" s="66">
        <f t="shared" si="16"/>
        <v>33.4</v>
      </c>
      <c r="D49" s="66">
        <f t="shared" si="16"/>
        <v>20.8</v>
      </c>
      <c r="E49" s="66">
        <f>MAXA(E9:E18)</f>
        <v>22.400000000000002</v>
      </c>
      <c r="F49" s="66">
        <f t="shared" si="16"/>
        <v>19.3</v>
      </c>
      <c r="G49" s="66">
        <f t="shared" si="16"/>
        <v>18.100000000000001</v>
      </c>
      <c r="H49" s="66">
        <f t="shared" si="16"/>
        <v>19.5</v>
      </c>
      <c r="I49" s="66">
        <f t="shared" si="16"/>
        <v>20.399999999999999</v>
      </c>
      <c r="J49" s="66">
        <f t="shared" si="16"/>
        <v>19.2</v>
      </c>
      <c r="K49" s="66">
        <f t="shared" si="16"/>
        <v>17.2</v>
      </c>
      <c r="L49" s="66">
        <f t="shared" si="16"/>
        <v>91</v>
      </c>
      <c r="M49" s="66">
        <f t="shared" si="16"/>
        <v>94</v>
      </c>
      <c r="N49" s="66">
        <f t="shared" si="16"/>
        <v>86</v>
      </c>
      <c r="O49" s="66">
        <f t="shared" si="16"/>
        <v>863.6</v>
      </c>
      <c r="P49" s="66">
        <f t="shared" si="16"/>
        <v>865.3</v>
      </c>
      <c r="Q49" s="66">
        <f t="shared" si="16"/>
        <v>862.3</v>
      </c>
      <c r="R49" s="66">
        <f t="shared" si="11"/>
        <v>3</v>
      </c>
      <c r="S49" s="66">
        <f t="shared" ref="S49:AB49" si="17">MAXA(S9:S18)</f>
        <v>1011.5</v>
      </c>
      <c r="T49" s="66">
        <f t="shared" si="17"/>
        <v>1016</v>
      </c>
      <c r="U49" s="66">
        <f t="shared" si="17"/>
        <v>1010.7</v>
      </c>
      <c r="V49" s="66">
        <f t="shared" si="17"/>
        <v>9.5</v>
      </c>
      <c r="W49" s="66">
        <f t="shared" si="17"/>
        <v>8</v>
      </c>
      <c r="X49" s="66">
        <f t="shared" si="17"/>
        <v>10</v>
      </c>
      <c r="Y49" s="66">
        <f t="shared" si="17"/>
        <v>2</v>
      </c>
      <c r="Z49" s="66">
        <f>MAXA(Z9:Z18)</f>
        <v>10.5</v>
      </c>
      <c r="AA49" s="66">
        <f t="shared" si="17"/>
        <v>9.1999999999999993</v>
      </c>
      <c r="AB49" s="66">
        <f t="shared" si="17"/>
        <v>8.99</v>
      </c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67"/>
    </row>
    <row r="50" spans="1:39" s="68" customFormat="1">
      <c r="A50" s="65" t="s">
        <v>20</v>
      </c>
      <c r="B50" s="66">
        <f t="shared" ref="B50:Q50" si="18">MINA(B9:B18)</f>
        <v>16.7</v>
      </c>
      <c r="C50" s="66">
        <f t="shared" si="18"/>
        <v>23</v>
      </c>
      <c r="D50" s="66">
        <f t="shared" si="18"/>
        <v>8.1999999999999993</v>
      </c>
      <c r="E50" s="66">
        <f>MINA(E9:E18)</f>
        <v>5.6000000000000014</v>
      </c>
      <c r="F50" s="66">
        <f t="shared" si="18"/>
        <v>6</v>
      </c>
      <c r="G50" s="66">
        <f t="shared" si="18"/>
        <v>8</v>
      </c>
      <c r="H50" s="66">
        <f t="shared" si="18"/>
        <v>7.7</v>
      </c>
      <c r="I50" s="66">
        <f t="shared" si="18"/>
        <v>9.4</v>
      </c>
      <c r="J50" s="66">
        <f t="shared" si="18"/>
        <v>6.5</v>
      </c>
      <c r="K50" s="66">
        <f t="shared" si="18"/>
        <v>3.2</v>
      </c>
      <c r="L50" s="66">
        <f t="shared" si="18"/>
        <v>34</v>
      </c>
      <c r="M50" s="66">
        <f t="shared" si="18"/>
        <v>58</v>
      </c>
      <c r="N50" s="66">
        <f t="shared" si="18"/>
        <v>20</v>
      </c>
      <c r="O50" s="66">
        <f t="shared" si="18"/>
        <v>857.4</v>
      </c>
      <c r="P50" s="66">
        <f t="shared" si="18"/>
        <v>858.5</v>
      </c>
      <c r="Q50" s="66">
        <f t="shared" si="18"/>
        <v>856</v>
      </c>
      <c r="R50" s="66">
        <f t="shared" si="11"/>
        <v>2.5</v>
      </c>
      <c r="S50" s="66">
        <f t="shared" ref="S50:AB50" si="19">MINA(S9:S18)</f>
        <v>1001.5</v>
      </c>
      <c r="T50" s="66">
        <f t="shared" si="19"/>
        <v>1004</v>
      </c>
      <c r="U50" s="66">
        <f t="shared" si="19"/>
        <v>997.5</v>
      </c>
      <c r="V50" s="66">
        <f t="shared" si="19"/>
        <v>0.89999999999997726</v>
      </c>
      <c r="W50" s="66">
        <f t="shared" si="19"/>
        <v>1</v>
      </c>
      <c r="X50" s="66">
        <f t="shared" si="19"/>
        <v>10</v>
      </c>
      <c r="Y50" s="66">
        <f t="shared" si="19"/>
        <v>2</v>
      </c>
      <c r="Z50" s="66">
        <f>MINA(Z9:Z18)</f>
        <v>0</v>
      </c>
      <c r="AA50" s="66">
        <f t="shared" si="19"/>
        <v>0</v>
      </c>
      <c r="AB50" s="66">
        <f t="shared" si="19"/>
        <v>2.14</v>
      </c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67"/>
    </row>
    <row r="51" spans="1:39">
      <c r="A51" s="20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4">
        <f t="shared" si="11"/>
        <v>0</v>
      </c>
      <c r="S51" s="6"/>
      <c r="T51" s="6"/>
      <c r="U51" s="6"/>
      <c r="V51" s="6"/>
      <c r="W51" s="6"/>
      <c r="X51" s="6"/>
      <c r="Y51" s="6"/>
      <c r="Z51" s="18"/>
      <c r="AA51" s="6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5"/>
    </row>
    <row r="52" spans="1:39" s="72" customFormat="1">
      <c r="A52" s="69" t="s">
        <v>31</v>
      </c>
      <c r="B52" s="70">
        <f t="shared" ref="B52:AB52" si="20">SUM(B19:B28)</f>
        <v>214.89999999999998</v>
      </c>
      <c r="C52" s="70">
        <f t="shared" si="20"/>
        <v>279.79999999999995</v>
      </c>
      <c r="D52" s="70">
        <f t="shared" si="20"/>
        <v>158.69999999999999</v>
      </c>
      <c r="E52" s="70">
        <f t="shared" si="20"/>
        <v>121.10000000000001</v>
      </c>
      <c r="F52" s="70">
        <f t="shared" si="20"/>
        <v>141.4</v>
      </c>
      <c r="G52" s="70">
        <f t="shared" si="20"/>
        <v>159.79999999999998</v>
      </c>
      <c r="H52" s="70">
        <f t="shared" si="20"/>
        <v>148.5</v>
      </c>
      <c r="I52" s="70">
        <f t="shared" si="20"/>
        <v>171.60000000000002</v>
      </c>
      <c r="J52" s="70">
        <f t="shared" si="20"/>
        <v>130.50000000000003</v>
      </c>
      <c r="K52" s="70">
        <f t="shared" si="20"/>
        <v>128.20000000000002</v>
      </c>
      <c r="L52" s="70">
        <f t="shared" si="20"/>
        <v>610</v>
      </c>
      <c r="M52" s="70">
        <f t="shared" si="20"/>
        <v>833</v>
      </c>
      <c r="N52" s="70">
        <f t="shared" si="20"/>
        <v>389</v>
      </c>
      <c r="O52" s="70">
        <f t="shared" si="20"/>
        <v>8627.1</v>
      </c>
      <c r="P52" s="70">
        <f t="shared" si="20"/>
        <v>8647.5</v>
      </c>
      <c r="Q52" s="70">
        <f t="shared" si="20"/>
        <v>8604.8000000000011</v>
      </c>
      <c r="R52" s="70">
        <f t="shared" si="20"/>
        <v>42.700000000000159</v>
      </c>
      <c r="S52" s="70">
        <f t="shared" si="20"/>
        <v>10088.6</v>
      </c>
      <c r="T52" s="70">
        <f t="shared" si="20"/>
        <v>10124</v>
      </c>
      <c r="U52" s="70">
        <f t="shared" si="20"/>
        <v>10045.6</v>
      </c>
      <c r="V52" s="70">
        <f t="shared" si="20"/>
        <v>78.400000000000091</v>
      </c>
      <c r="W52" s="70">
        <f t="shared" si="20"/>
        <v>40</v>
      </c>
      <c r="X52" s="70">
        <f t="shared" si="20"/>
        <v>100</v>
      </c>
      <c r="Y52" s="70">
        <f t="shared" si="20"/>
        <v>20</v>
      </c>
      <c r="Z52" s="70">
        <f>SUM(Z19:Z28)</f>
        <v>72</v>
      </c>
      <c r="AA52" s="70">
        <f t="shared" si="20"/>
        <v>14.200000000000001</v>
      </c>
      <c r="AB52" s="70">
        <f t="shared" si="20"/>
        <v>42.269999999999996</v>
      </c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71"/>
    </row>
    <row r="53" spans="1:39" s="72" customFormat="1">
      <c r="A53" s="69" t="s">
        <v>32</v>
      </c>
      <c r="B53" s="70">
        <f t="shared" ref="B53:AB53" si="21">AVERAGEA(B19:B28)</f>
        <v>21.49</v>
      </c>
      <c r="C53" s="70">
        <f t="shared" si="21"/>
        <v>27.979999999999997</v>
      </c>
      <c r="D53" s="70">
        <f t="shared" si="21"/>
        <v>15.87</v>
      </c>
      <c r="E53" s="70">
        <f t="shared" si="21"/>
        <v>12.110000000000001</v>
      </c>
      <c r="F53" s="70">
        <f t="shared" si="21"/>
        <v>14.14</v>
      </c>
      <c r="G53" s="70">
        <f t="shared" si="21"/>
        <v>15.979999999999999</v>
      </c>
      <c r="H53" s="70">
        <f t="shared" si="21"/>
        <v>14.85</v>
      </c>
      <c r="I53" s="70">
        <f t="shared" si="21"/>
        <v>17.160000000000004</v>
      </c>
      <c r="J53" s="70">
        <f t="shared" si="21"/>
        <v>13.050000000000002</v>
      </c>
      <c r="K53" s="70">
        <f t="shared" si="21"/>
        <v>12.820000000000002</v>
      </c>
      <c r="L53" s="70">
        <f t="shared" si="21"/>
        <v>61</v>
      </c>
      <c r="M53" s="70">
        <f t="shared" si="21"/>
        <v>83.3</v>
      </c>
      <c r="N53" s="70">
        <f t="shared" si="21"/>
        <v>38.9</v>
      </c>
      <c r="O53" s="70">
        <f t="shared" si="21"/>
        <v>862.71</v>
      </c>
      <c r="P53" s="70">
        <f t="shared" si="21"/>
        <v>864.75</v>
      </c>
      <c r="Q53" s="70">
        <f t="shared" si="21"/>
        <v>860.48000000000013</v>
      </c>
      <c r="R53" s="70">
        <f t="shared" si="21"/>
        <v>4.2700000000000156</v>
      </c>
      <c r="S53" s="70">
        <f t="shared" si="21"/>
        <v>1008.86</v>
      </c>
      <c r="T53" s="70">
        <f t="shared" si="21"/>
        <v>1012.4</v>
      </c>
      <c r="U53" s="70">
        <f t="shared" si="21"/>
        <v>1004.5600000000001</v>
      </c>
      <c r="V53" s="70">
        <f t="shared" si="21"/>
        <v>7.8400000000000087</v>
      </c>
      <c r="W53" s="70">
        <f t="shared" si="21"/>
        <v>4</v>
      </c>
      <c r="X53" s="70">
        <f t="shared" si="21"/>
        <v>10</v>
      </c>
      <c r="Y53" s="70">
        <f t="shared" si="21"/>
        <v>2</v>
      </c>
      <c r="Z53" s="70">
        <f>AVERAGEA(Z19:Z28)</f>
        <v>7.2</v>
      </c>
      <c r="AA53" s="70">
        <f t="shared" si="21"/>
        <v>1.4200000000000002</v>
      </c>
      <c r="AB53" s="70">
        <f t="shared" si="21"/>
        <v>4.2269999999999994</v>
      </c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71"/>
    </row>
    <row r="54" spans="1:39" s="72" customFormat="1">
      <c r="A54" s="69" t="s">
        <v>19</v>
      </c>
      <c r="B54" s="70">
        <f t="shared" ref="B54:AB54" si="22">MAXA(B19:B28)</f>
        <v>23.4</v>
      </c>
      <c r="C54" s="70">
        <f t="shared" si="22"/>
        <v>31.6</v>
      </c>
      <c r="D54" s="70">
        <f t="shared" si="22"/>
        <v>17.5</v>
      </c>
      <c r="E54" s="70">
        <f t="shared" si="22"/>
        <v>17</v>
      </c>
      <c r="F54" s="70">
        <f t="shared" si="22"/>
        <v>15.6</v>
      </c>
      <c r="G54" s="70">
        <f t="shared" si="22"/>
        <v>19</v>
      </c>
      <c r="H54" s="70">
        <f t="shared" si="22"/>
        <v>19.5</v>
      </c>
      <c r="I54" s="70">
        <f t="shared" si="22"/>
        <v>20.9</v>
      </c>
      <c r="J54" s="70">
        <f t="shared" si="22"/>
        <v>17.3</v>
      </c>
      <c r="K54" s="70">
        <f t="shared" si="22"/>
        <v>17.2</v>
      </c>
      <c r="L54" s="70">
        <f t="shared" si="22"/>
        <v>89</v>
      </c>
      <c r="M54" s="70">
        <f>MAXA(M19:M28)</f>
        <v>97</v>
      </c>
      <c r="N54" s="70">
        <f t="shared" si="22"/>
        <v>66</v>
      </c>
      <c r="O54" s="70">
        <f t="shared" si="22"/>
        <v>867.7</v>
      </c>
      <c r="P54" s="70">
        <f t="shared" si="22"/>
        <v>869.8</v>
      </c>
      <c r="Q54" s="70">
        <f t="shared" si="22"/>
        <v>865.8</v>
      </c>
      <c r="R54" s="70">
        <f t="shared" si="22"/>
        <v>7.4000000000000909</v>
      </c>
      <c r="S54" s="70">
        <f t="shared" si="22"/>
        <v>1015.6</v>
      </c>
      <c r="T54" s="70">
        <f t="shared" si="22"/>
        <v>1019.6</v>
      </c>
      <c r="U54" s="70">
        <f t="shared" si="22"/>
        <v>1011.1</v>
      </c>
      <c r="V54" s="70">
        <f t="shared" si="22"/>
        <v>9.7999999999999545</v>
      </c>
      <c r="W54" s="70">
        <f t="shared" si="22"/>
        <v>8</v>
      </c>
      <c r="X54" s="70">
        <f t="shared" si="22"/>
        <v>10</v>
      </c>
      <c r="Y54" s="70">
        <f t="shared" si="22"/>
        <v>2</v>
      </c>
      <c r="Z54" s="70">
        <f>MAXA(Z19:Z28)</f>
        <v>10.1</v>
      </c>
      <c r="AA54" s="70">
        <f t="shared" si="22"/>
        <v>12.8</v>
      </c>
      <c r="AB54" s="70">
        <f t="shared" si="22"/>
        <v>6.03</v>
      </c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71"/>
    </row>
    <row r="55" spans="1:39" s="72" customFormat="1">
      <c r="A55" s="69" t="s">
        <v>20</v>
      </c>
      <c r="B55" s="70">
        <f t="shared" ref="B55:AB55" si="23">MINA(B19:B28)</f>
        <v>18.5</v>
      </c>
      <c r="C55" s="70">
        <f t="shared" si="23"/>
        <v>22.4</v>
      </c>
      <c r="D55" s="70">
        <f t="shared" si="23"/>
        <v>12.6</v>
      </c>
      <c r="E55" s="70">
        <f t="shared" si="23"/>
        <v>6.3999999999999986</v>
      </c>
      <c r="F55" s="70">
        <f t="shared" si="23"/>
        <v>11</v>
      </c>
      <c r="G55" s="70">
        <f t="shared" si="23"/>
        <v>13.8</v>
      </c>
      <c r="H55" s="70">
        <f t="shared" si="23"/>
        <v>12.1</v>
      </c>
      <c r="I55" s="70">
        <f t="shared" si="23"/>
        <v>14.4</v>
      </c>
      <c r="J55" s="70">
        <f t="shared" si="23"/>
        <v>10.4</v>
      </c>
      <c r="K55" s="70">
        <f t="shared" si="23"/>
        <v>9.8000000000000007</v>
      </c>
      <c r="L55" s="70">
        <f t="shared" si="23"/>
        <v>43</v>
      </c>
      <c r="M55" s="70">
        <f t="shared" si="23"/>
        <v>64</v>
      </c>
      <c r="N55" s="70">
        <f t="shared" si="23"/>
        <v>25</v>
      </c>
      <c r="O55" s="70">
        <f t="shared" si="23"/>
        <v>857.6</v>
      </c>
      <c r="P55" s="70">
        <f t="shared" si="23"/>
        <v>860.5</v>
      </c>
      <c r="Q55" s="70">
        <f t="shared" si="23"/>
        <v>853.8</v>
      </c>
      <c r="R55" s="70">
        <f t="shared" si="23"/>
        <v>3</v>
      </c>
      <c r="S55" s="70">
        <f t="shared" si="23"/>
        <v>1002.7</v>
      </c>
      <c r="T55" s="70">
        <f t="shared" si="23"/>
        <v>1006.8</v>
      </c>
      <c r="U55" s="70">
        <f t="shared" si="23"/>
        <v>997</v>
      </c>
      <c r="V55" s="70">
        <f t="shared" si="23"/>
        <v>4.6000000000000227</v>
      </c>
      <c r="W55" s="70">
        <f t="shared" si="23"/>
        <v>1</v>
      </c>
      <c r="X55" s="70">
        <f t="shared" si="23"/>
        <v>10</v>
      </c>
      <c r="Y55" s="70">
        <f t="shared" si="23"/>
        <v>2</v>
      </c>
      <c r="Z55" s="70">
        <f>MINA(Z19:Z28)</f>
        <v>0</v>
      </c>
      <c r="AA55" s="70">
        <f t="shared" si="23"/>
        <v>0</v>
      </c>
      <c r="AB55" s="70">
        <f t="shared" si="23"/>
        <v>1.46</v>
      </c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71"/>
    </row>
    <row r="56" spans="1:39">
      <c r="A56" s="20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11"/>
      <c r="AA56" s="6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5"/>
    </row>
    <row r="57" spans="1:39" s="75" customFormat="1">
      <c r="A57" s="76" t="s">
        <v>31</v>
      </c>
      <c r="B57" s="73">
        <f t="shared" ref="B57:AB57" si="24">SUM(B29:B39)</f>
        <v>160.9</v>
      </c>
      <c r="C57" s="73">
        <f t="shared" si="24"/>
        <v>248.60000000000005</v>
      </c>
      <c r="D57" s="73">
        <f t="shared" si="24"/>
        <v>73.100000000000023</v>
      </c>
      <c r="E57" s="73">
        <f t="shared" si="24"/>
        <v>175.5</v>
      </c>
      <c r="F57" s="73">
        <f t="shared" si="24"/>
        <v>57</v>
      </c>
      <c r="G57" s="73">
        <f t="shared" si="24"/>
        <v>92.899999999999991</v>
      </c>
      <c r="H57" s="73">
        <f t="shared" si="24"/>
        <v>84</v>
      </c>
      <c r="I57" s="73">
        <f t="shared" si="24"/>
        <v>99.4</v>
      </c>
      <c r="J57" s="73">
        <f t="shared" si="24"/>
        <v>69.699999999999989</v>
      </c>
      <c r="K57" s="73">
        <f t="shared" si="24"/>
        <v>29.700000000000003</v>
      </c>
      <c r="L57" s="73">
        <f t="shared" si="24"/>
        <v>539</v>
      </c>
      <c r="M57" s="73">
        <f t="shared" si="24"/>
        <v>860</v>
      </c>
      <c r="N57" s="73">
        <f t="shared" si="24"/>
        <v>305</v>
      </c>
      <c r="O57" s="73">
        <f t="shared" si="24"/>
        <v>9449.7999999999993</v>
      </c>
      <c r="P57" s="73">
        <f t="shared" si="24"/>
        <v>9482</v>
      </c>
      <c r="Q57" s="73">
        <f t="shared" si="24"/>
        <v>9416.7000000000007</v>
      </c>
      <c r="R57" s="73">
        <f t="shared" si="24"/>
        <v>65.300000000000296</v>
      </c>
      <c r="S57" s="73">
        <f t="shared" si="24"/>
        <v>11090.6</v>
      </c>
      <c r="T57" s="73">
        <f t="shared" si="24"/>
        <v>11143.6</v>
      </c>
      <c r="U57" s="73">
        <f t="shared" si="24"/>
        <v>11027.4</v>
      </c>
      <c r="V57" s="73">
        <f t="shared" si="24"/>
        <v>116.20000000000016</v>
      </c>
      <c r="W57" s="73">
        <f t="shared" si="24"/>
        <v>20</v>
      </c>
      <c r="X57" s="73">
        <f t="shared" si="24"/>
        <v>110</v>
      </c>
      <c r="Y57" s="73">
        <f t="shared" si="24"/>
        <v>22</v>
      </c>
      <c r="Z57" s="73">
        <f>SUM(Z29:Z39)</f>
        <v>99.59999999999998</v>
      </c>
      <c r="AA57" s="73">
        <f t="shared" si="24"/>
        <v>1.5</v>
      </c>
      <c r="AB57" s="73">
        <f t="shared" si="24"/>
        <v>52.71</v>
      </c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74"/>
    </row>
    <row r="58" spans="1:39" s="75" customFormat="1">
      <c r="A58" s="76" t="s">
        <v>32</v>
      </c>
      <c r="B58" s="73">
        <f t="shared" ref="B58:AB58" si="25">AVERAGEA(B29:B39)</f>
        <v>14.627272727272727</v>
      </c>
      <c r="C58" s="73">
        <f t="shared" si="25"/>
        <v>22.600000000000005</v>
      </c>
      <c r="D58" s="73">
        <f t="shared" si="25"/>
        <v>6.6454545454545473</v>
      </c>
      <c r="E58" s="73">
        <f t="shared" si="25"/>
        <v>15.954545454545455</v>
      </c>
      <c r="F58" s="73">
        <f t="shared" si="25"/>
        <v>5.1818181818181817</v>
      </c>
      <c r="G58" s="73">
        <f t="shared" si="25"/>
        <v>8.4454545454545453</v>
      </c>
      <c r="H58" s="73">
        <f t="shared" si="25"/>
        <v>7.6363636363636367</v>
      </c>
      <c r="I58" s="73">
        <f t="shared" si="25"/>
        <v>9.036363636363637</v>
      </c>
      <c r="J58" s="73">
        <f t="shared" si="25"/>
        <v>6.3363636363636351</v>
      </c>
      <c r="K58" s="73">
        <f t="shared" si="25"/>
        <v>2.7</v>
      </c>
      <c r="L58" s="73">
        <f t="shared" si="25"/>
        <v>49</v>
      </c>
      <c r="M58" s="73">
        <f t="shared" si="25"/>
        <v>78.181818181818187</v>
      </c>
      <c r="N58" s="73">
        <f t="shared" si="25"/>
        <v>27.727272727272727</v>
      </c>
      <c r="O58" s="73">
        <f t="shared" si="25"/>
        <v>859.07272727272721</v>
      </c>
      <c r="P58" s="73">
        <f t="shared" si="25"/>
        <v>862</v>
      </c>
      <c r="Q58" s="73">
        <f t="shared" si="25"/>
        <v>856.06363636363642</v>
      </c>
      <c r="R58" s="73">
        <f t="shared" si="25"/>
        <v>5.9363636363636632</v>
      </c>
      <c r="S58" s="73">
        <f t="shared" si="25"/>
        <v>1008.2363636363636</v>
      </c>
      <c r="T58" s="73">
        <f t="shared" si="25"/>
        <v>1013.0545454545455</v>
      </c>
      <c r="U58" s="73">
        <f t="shared" si="25"/>
        <v>1002.4909090909091</v>
      </c>
      <c r="V58" s="73">
        <f t="shared" si="25"/>
        <v>10.563636363636379</v>
      </c>
      <c r="W58" s="73">
        <f t="shared" si="25"/>
        <v>3.3333333333333335</v>
      </c>
      <c r="X58" s="73">
        <f t="shared" si="25"/>
        <v>10</v>
      </c>
      <c r="Y58" s="73">
        <f t="shared" si="25"/>
        <v>2</v>
      </c>
      <c r="Z58" s="73">
        <f>AVERAGEA(Z29:Z39)</f>
        <v>9.0545454545454529</v>
      </c>
      <c r="AA58" s="73">
        <f t="shared" si="25"/>
        <v>0.13636363636363635</v>
      </c>
      <c r="AB58" s="73">
        <f t="shared" si="25"/>
        <v>4.791818181818182</v>
      </c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74"/>
    </row>
    <row r="59" spans="1:39" s="75" customFormat="1">
      <c r="A59" s="76" t="s">
        <v>19</v>
      </c>
      <c r="B59" s="73">
        <f t="shared" ref="B59:AB59" si="26">MAXA(B29:B39)</f>
        <v>19.899999999999999</v>
      </c>
      <c r="C59" s="73">
        <f t="shared" si="26"/>
        <v>29.4</v>
      </c>
      <c r="D59" s="73">
        <f t="shared" si="26"/>
        <v>16.600000000000001</v>
      </c>
      <c r="E59" s="73">
        <f t="shared" si="26"/>
        <v>23.2</v>
      </c>
      <c r="F59" s="73">
        <f t="shared" si="26"/>
        <v>14.5</v>
      </c>
      <c r="G59" s="73">
        <f t="shared" si="26"/>
        <v>13</v>
      </c>
      <c r="H59" s="73">
        <f t="shared" si="26"/>
        <v>12.8</v>
      </c>
      <c r="I59" s="73">
        <f t="shared" si="26"/>
        <v>16.100000000000001</v>
      </c>
      <c r="J59" s="73">
        <f t="shared" si="26"/>
        <v>8.9</v>
      </c>
      <c r="K59" s="73">
        <f t="shared" si="26"/>
        <v>10.3</v>
      </c>
      <c r="L59" s="73">
        <f t="shared" si="26"/>
        <v>73</v>
      </c>
      <c r="M59" s="73">
        <f t="shared" si="26"/>
        <v>95</v>
      </c>
      <c r="N59" s="73">
        <f t="shared" si="26"/>
        <v>59</v>
      </c>
      <c r="O59" s="73">
        <f t="shared" si="26"/>
        <v>866.3</v>
      </c>
      <c r="P59" s="73">
        <f t="shared" si="26"/>
        <v>868</v>
      </c>
      <c r="Q59" s="73">
        <f t="shared" si="26"/>
        <v>864.1</v>
      </c>
      <c r="R59" s="73">
        <f t="shared" si="26"/>
        <v>12.600000000000023</v>
      </c>
      <c r="S59" s="73">
        <f t="shared" si="26"/>
        <v>1020</v>
      </c>
      <c r="T59" s="73">
        <f t="shared" si="26"/>
        <v>1025.4000000000001</v>
      </c>
      <c r="U59" s="73">
        <f t="shared" si="26"/>
        <v>1014.5</v>
      </c>
      <c r="V59" s="73">
        <f t="shared" si="26"/>
        <v>19.300000000000068</v>
      </c>
      <c r="W59" s="73">
        <f t="shared" si="26"/>
        <v>7</v>
      </c>
      <c r="X59" s="73">
        <f t="shared" si="26"/>
        <v>10</v>
      </c>
      <c r="Y59" s="73">
        <f t="shared" si="26"/>
        <v>2</v>
      </c>
      <c r="Z59" s="73">
        <f>MAXA(Z29:Z39)</f>
        <v>10.199999999999999</v>
      </c>
      <c r="AA59" s="73">
        <f t="shared" si="26"/>
        <v>1.5</v>
      </c>
      <c r="AB59" s="73">
        <f t="shared" si="26"/>
        <v>10.7</v>
      </c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74"/>
    </row>
    <row r="60" spans="1:39" s="75" customFormat="1">
      <c r="A60" s="76" t="s">
        <v>20</v>
      </c>
      <c r="B60" s="73">
        <f t="shared" ref="B60:AB60" si="27">MINA(B29:B39)</f>
        <v>5.5</v>
      </c>
      <c r="C60" s="73">
        <f t="shared" si="27"/>
        <v>12.5</v>
      </c>
      <c r="D60" s="73">
        <f t="shared" si="27"/>
        <v>-0.8</v>
      </c>
      <c r="E60" s="73">
        <f t="shared" si="27"/>
        <v>8.7999999999999972</v>
      </c>
      <c r="F60" s="73">
        <f t="shared" si="27"/>
        <v>-2</v>
      </c>
      <c r="G60" s="73">
        <f t="shared" si="27"/>
        <v>3.2</v>
      </c>
      <c r="H60" s="73">
        <f t="shared" si="27"/>
        <v>4.8</v>
      </c>
      <c r="I60" s="73">
        <f t="shared" si="27"/>
        <v>5.3</v>
      </c>
      <c r="J60" s="73">
        <f t="shared" si="27"/>
        <v>3.7</v>
      </c>
      <c r="K60" s="73">
        <f t="shared" si="27"/>
        <v>-2.9</v>
      </c>
      <c r="L60" s="73">
        <f t="shared" si="27"/>
        <v>33</v>
      </c>
      <c r="M60" s="73">
        <f t="shared" si="27"/>
        <v>48</v>
      </c>
      <c r="N60" s="73">
        <f t="shared" si="27"/>
        <v>14</v>
      </c>
      <c r="O60" s="73">
        <f t="shared" si="27"/>
        <v>849.4</v>
      </c>
      <c r="P60" s="73">
        <f t="shared" si="27"/>
        <v>852.5</v>
      </c>
      <c r="Q60" s="73">
        <f t="shared" si="27"/>
        <v>846.5</v>
      </c>
      <c r="R60" s="73">
        <f t="shared" si="27"/>
        <v>2.9000000000000909</v>
      </c>
      <c r="S60" s="73">
        <f t="shared" si="27"/>
        <v>993.7</v>
      </c>
      <c r="T60" s="73">
        <f t="shared" si="27"/>
        <v>995.9</v>
      </c>
      <c r="U60" s="73">
        <f t="shared" si="27"/>
        <v>990.4</v>
      </c>
      <c r="V60" s="73">
        <f t="shared" si="27"/>
        <v>5.5</v>
      </c>
      <c r="W60" s="73">
        <f t="shared" si="27"/>
        <v>1</v>
      </c>
      <c r="X60" s="73">
        <f t="shared" si="27"/>
        <v>10</v>
      </c>
      <c r="Y60" s="73">
        <f t="shared" si="27"/>
        <v>2</v>
      </c>
      <c r="Z60" s="73">
        <f>MINA(Z29:Z39)</f>
        <v>1.6</v>
      </c>
      <c r="AA60" s="73">
        <f t="shared" si="27"/>
        <v>0</v>
      </c>
      <c r="AB60" s="73">
        <f t="shared" si="27"/>
        <v>2.2599999999999998</v>
      </c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74"/>
    </row>
    <row r="61" spans="1:39">
      <c r="Z61" s="19"/>
    </row>
    <row r="62" spans="1:39">
      <c r="Z62" s="19"/>
    </row>
    <row r="63" spans="1:39">
      <c r="A63" s="142" t="s">
        <v>49</v>
      </c>
      <c r="B63" s="142"/>
      <c r="C63" s="142"/>
      <c r="D63" s="142"/>
      <c r="E63" s="142"/>
      <c r="F63" s="142"/>
      <c r="G63" s="49">
        <v>637.20000000000005</v>
      </c>
      <c r="H63" s="1" t="s">
        <v>48</v>
      </c>
    </row>
    <row r="66" spans="1:5">
      <c r="A66" s="64"/>
      <c r="B66" s="137" t="s">
        <v>44</v>
      </c>
      <c r="C66" s="137"/>
      <c r="D66" s="137"/>
      <c r="E66" s="137"/>
    </row>
    <row r="68" spans="1:5">
      <c r="A68" s="68"/>
      <c r="B68" s="137" t="s">
        <v>45</v>
      </c>
      <c r="C68" s="137"/>
      <c r="D68" s="137"/>
      <c r="E68" s="137"/>
    </row>
    <row r="70" spans="1:5">
      <c r="A70" s="72"/>
      <c r="B70" s="137" t="s">
        <v>46</v>
      </c>
      <c r="C70" s="137"/>
      <c r="D70" s="137"/>
      <c r="E70" s="137"/>
    </row>
    <row r="72" spans="1:5">
      <c r="A72" s="75"/>
      <c r="B72" s="137" t="s">
        <v>47</v>
      </c>
      <c r="C72" s="137"/>
      <c r="D72" s="137"/>
      <c r="E72" s="137"/>
    </row>
  </sheetData>
  <mergeCells count="15">
    <mergeCell ref="B68:E68"/>
    <mergeCell ref="B70:E70"/>
    <mergeCell ref="B72:E72"/>
    <mergeCell ref="AC6:AK6"/>
    <mergeCell ref="AY7:AZ7"/>
    <mergeCell ref="BC7:BD7"/>
    <mergeCell ref="A63:F63"/>
    <mergeCell ref="B66:E66"/>
    <mergeCell ref="A1:BA1"/>
    <mergeCell ref="A2:BA2"/>
    <mergeCell ref="A3:BA3"/>
    <mergeCell ref="A4:BA4"/>
    <mergeCell ref="D5:I5"/>
    <mergeCell ref="AC5:AL5"/>
    <mergeCell ref="BA7:BB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D72"/>
  <sheetViews>
    <sheetView workbookViewId="0">
      <selection activeCell="A39" sqref="A39"/>
    </sheetView>
  </sheetViews>
  <sheetFormatPr baseColWidth="10" defaultColWidth="9.625" defaultRowHeight="12.75"/>
  <cols>
    <col min="1" max="1" width="6.625" style="1" customWidth="1"/>
    <col min="2" max="2" width="7.875" style="1" customWidth="1"/>
    <col min="3" max="3" width="5.375" style="1" customWidth="1"/>
    <col min="4" max="4" width="5.75" style="1" customWidth="1"/>
    <col min="5" max="5" width="6.75" style="1" customWidth="1"/>
    <col min="6" max="6" width="7.5" style="1" customWidth="1"/>
    <col min="7" max="7" width="7.625" style="1" customWidth="1"/>
    <col min="8" max="8" width="7.875" style="1" customWidth="1"/>
    <col min="9" max="9" width="7.625" style="1" customWidth="1"/>
    <col min="10" max="10" width="8.125" style="1" customWidth="1"/>
    <col min="11" max="11" width="7.75" style="1" customWidth="1"/>
    <col min="12" max="13" width="8.125" style="1" customWidth="1"/>
    <col min="14" max="14" width="7.75" style="1" customWidth="1"/>
    <col min="15" max="17" width="8.25" style="1" bestFit="1" customWidth="1"/>
    <col min="18" max="18" width="6.75" style="1" customWidth="1"/>
    <col min="19" max="21" width="8.25" style="1" bestFit="1" customWidth="1"/>
    <col min="22" max="22" width="6.875" style="1" customWidth="1"/>
    <col min="23" max="23" width="5.625" style="1" customWidth="1"/>
    <col min="24" max="24" width="6.375" style="1" customWidth="1"/>
    <col min="25" max="25" width="5.75" style="1" customWidth="1"/>
    <col min="26" max="26" width="9.125" style="1" customWidth="1"/>
    <col min="27" max="27" width="6" style="1" customWidth="1"/>
    <col min="28" max="38" width="6.625" style="1" customWidth="1"/>
    <col min="39" max="39" width="6.5" style="1" customWidth="1"/>
    <col min="40" max="40" width="5.25" style="1" customWidth="1"/>
    <col min="41" max="41" width="6.375" style="1" customWidth="1"/>
    <col min="42" max="42" width="10.125" style="1" customWidth="1"/>
    <col min="43" max="43" width="7.5" style="1" customWidth="1"/>
    <col min="44" max="44" width="6.125" style="1" customWidth="1"/>
    <col min="45" max="45" width="8.625" style="1" customWidth="1"/>
    <col min="46" max="46" width="5.75" style="1" customWidth="1"/>
    <col min="47" max="47" width="9.375" style="1" customWidth="1"/>
    <col min="48" max="48" width="6.125" style="1" customWidth="1"/>
    <col min="49" max="49" width="9.125" style="1" customWidth="1"/>
    <col min="50" max="50" width="5" style="1" customWidth="1"/>
    <col min="51" max="51" width="5.125" style="1" customWidth="1"/>
    <col min="52" max="52" width="3.5" style="1" customWidth="1"/>
    <col min="53" max="53" width="4.625" style="1" customWidth="1"/>
    <col min="54" max="55" width="9.625" style="1"/>
    <col min="56" max="56" width="5.875" style="1" customWidth="1"/>
    <col min="57" max="16384" width="9.625" style="1"/>
  </cols>
  <sheetData>
    <row r="1" spans="1:56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</row>
    <row r="2" spans="1:56">
      <c r="A2" s="143" t="s">
        <v>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</row>
    <row r="3" spans="1:56">
      <c r="A3" s="143" t="s">
        <v>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</row>
    <row r="4" spans="1:56">
      <c r="A4" s="144" t="s">
        <v>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A4" s="144"/>
    </row>
    <row r="5" spans="1:56">
      <c r="A5" s="22" t="s">
        <v>113</v>
      </c>
      <c r="B5" s="23">
        <v>2009</v>
      </c>
      <c r="C5" s="24"/>
      <c r="D5" s="145" t="s">
        <v>80</v>
      </c>
      <c r="E5" s="146"/>
      <c r="F5" s="146"/>
      <c r="G5" s="146"/>
      <c r="H5" s="146"/>
      <c r="I5" s="147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6" t="s">
        <v>113</v>
      </c>
      <c r="AA5" s="25">
        <v>2009</v>
      </c>
      <c r="AB5" s="25"/>
      <c r="AC5" s="148" t="s">
        <v>50</v>
      </c>
      <c r="AD5" s="148"/>
      <c r="AE5" s="148"/>
      <c r="AF5" s="148"/>
      <c r="AG5" s="148"/>
      <c r="AH5" s="148"/>
      <c r="AI5" s="148"/>
      <c r="AJ5" s="148"/>
      <c r="AK5" s="148"/>
      <c r="AL5" s="148"/>
      <c r="AM5" s="93"/>
      <c r="AN5" s="93"/>
      <c r="AO5" s="93"/>
      <c r="AP5" s="107"/>
      <c r="AQ5" s="94"/>
      <c r="AR5" s="115"/>
      <c r="AS5" s="107"/>
      <c r="AT5" s="106" t="s">
        <v>73</v>
      </c>
      <c r="AU5" s="106"/>
      <c r="AV5" s="106"/>
      <c r="AW5" s="106"/>
      <c r="AX5" s="95"/>
      <c r="AY5" s="96"/>
      <c r="AZ5" s="97"/>
      <c r="BA5" s="97"/>
      <c r="BB5" s="106" t="s">
        <v>38</v>
      </c>
      <c r="BC5" s="106"/>
      <c r="BD5" s="107"/>
    </row>
    <row r="6" spans="1:56">
      <c r="A6" s="25"/>
      <c r="B6" s="27" t="s">
        <v>4</v>
      </c>
      <c r="C6" s="27"/>
      <c r="D6" s="27"/>
      <c r="E6" s="27"/>
      <c r="F6" s="27"/>
      <c r="G6" s="27"/>
      <c r="H6" s="27" t="s">
        <v>5</v>
      </c>
      <c r="I6" s="27"/>
      <c r="J6" s="27"/>
      <c r="K6" s="28"/>
      <c r="L6" s="27" t="s">
        <v>6</v>
      </c>
      <c r="M6" s="27"/>
      <c r="N6" s="27"/>
      <c r="O6" s="27" t="s">
        <v>7</v>
      </c>
      <c r="P6" s="27"/>
      <c r="Q6" s="27"/>
      <c r="R6" s="27"/>
      <c r="S6" s="27" t="s">
        <v>8</v>
      </c>
      <c r="T6" s="27"/>
      <c r="U6" s="27"/>
      <c r="V6" s="27"/>
      <c r="W6" s="25"/>
      <c r="X6" s="25"/>
      <c r="Y6" s="25"/>
      <c r="Z6" s="25"/>
      <c r="AA6" s="25"/>
      <c r="AB6" s="25"/>
      <c r="AC6" s="138" t="s">
        <v>59</v>
      </c>
      <c r="AD6" s="138"/>
      <c r="AE6" s="138"/>
      <c r="AF6" s="138"/>
      <c r="AG6" s="139"/>
      <c r="AH6" s="138"/>
      <c r="AI6" s="138"/>
      <c r="AJ6" s="138"/>
      <c r="AK6" s="138"/>
      <c r="AL6" s="90"/>
      <c r="AM6" s="105" t="s">
        <v>63</v>
      </c>
      <c r="AN6" s="106"/>
      <c r="AO6" s="106"/>
      <c r="AP6" s="107"/>
      <c r="AQ6" s="98" t="s">
        <v>68</v>
      </c>
      <c r="AR6" s="114" t="s">
        <v>69</v>
      </c>
      <c r="AS6" s="107"/>
      <c r="AT6" s="106"/>
      <c r="AU6" s="106"/>
      <c r="AV6" s="107"/>
      <c r="AW6" s="99" t="s">
        <v>74</v>
      </c>
      <c r="AX6" s="100"/>
      <c r="AY6" s="101"/>
      <c r="AZ6" s="101"/>
      <c r="BA6" s="102"/>
      <c r="BB6" s="108"/>
      <c r="BC6" s="109"/>
      <c r="BD6" s="110"/>
    </row>
    <row r="7" spans="1:56">
      <c r="A7" s="29" t="s">
        <v>34</v>
      </c>
      <c r="B7" s="29" t="s">
        <v>9</v>
      </c>
      <c r="C7" s="29" t="s">
        <v>10</v>
      </c>
      <c r="D7" s="29" t="s">
        <v>11</v>
      </c>
      <c r="E7" s="29" t="s">
        <v>12</v>
      </c>
      <c r="F7" s="30" t="s">
        <v>13</v>
      </c>
      <c r="G7" s="29" t="s">
        <v>33</v>
      </c>
      <c r="H7" s="29" t="s">
        <v>14</v>
      </c>
      <c r="I7" s="29" t="s">
        <v>15</v>
      </c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29" t="s">
        <v>21</v>
      </c>
      <c r="P7" s="29" t="s">
        <v>22</v>
      </c>
      <c r="Q7" s="29" t="s">
        <v>23</v>
      </c>
      <c r="R7" s="29" t="s">
        <v>12</v>
      </c>
      <c r="S7" s="29" t="s">
        <v>24</v>
      </c>
      <c r="T7" s="29" t="s">
        <v>22</v>
      </c>
      <c r="U7" s="29" t="s">
        <v>23</v>
      </c>
      <c r="V7" s="29" t="s">
        <v>12</v>
      </c>
      <c r="W7" s="29" t="s">
        <v>25</v>
      </c>
      <c r="X7" s="29" t="s">
        <v>26</v>
      </c>
      <c r="Y7" s="29" t="s">
        <v>27</v>
      </c>
      <c r="Z7" s="29" t="s">
        <v>28</v>
      </c>
      <c r="AA7" s="29" t="s">
        <v>29</v>
      </c>
      <c r="AB7" s="29" t="s">
        <v>30</v>
      </c>
      <c r="AC7" s="32" t="s">
        <v>51</v>
      </c>
      <c r="AD7" s="32" t="s">
        <v>37</v>
      </c>
      <c r="AE7" s="78" t="s">
        <v>52</v>
      </c>
      <c r="AF7" s="32" t="s">
        <v>53</v>
      </c>
      <c r="AG7" s="83" t="s">
        <v>54</v>
      </c>
      <c r="AH7" s="84" t="s">
        <v>58</v>
      </c>
      <c r="AI7" s="81"/>
      <c r="AJ7" s="81" t="s">
        <v>60</v>
      </c>
      <c r="AK7" s="81" t="s">
        <v>61</v>
      </c>
      <c r="AL7" s="81" t="s">
        <v>62</v>
      </c>
      <c r="AM7" s="111" t="s">
        <v>64</v>
      </c>
      <c r="AN7" s="111" t="s">
        <v>65</v>
      </c>
      <c r="AO7" s="111" t="s">
        <v>66</v>
      </c>
      <c r="AP7" s="111" t="s">
        <v>67</v>
      </c>
      <c r="AQ7" s="111" t="s">
        <v>70</v>
      </c>
      <c r="AR7" s="111" t="s">
        <v>71</v>
      </c>
      <c r="AS7" s="111" t="s">
        <v>72</v>
      </c>
      <c r="AT7" s="103" t="s">
        <v>55</v>
      </c>
      <c r="AU7" s="103" t="s">
        <v>56</v>
      </c>
      <c r="AV7" s="104" t="s">
        <v>57</v>
      </c>
      <c r="AW7" s="112" t="s">
        <v>76</v>
      </c>
      <c r="AX7" s="113" t="s">
        <v>75</v>
      </c>
      <c r="AY7" s="140" t="s">
        <v>41</v>
      </c>
      <c r="AZ7" s="141"/>
      <c r="BA7" s="140" t="s">
        <v>40</v>
      </c>
      <c r="BB7" s="141"/>
      <c r="BC7" s="140" t="s">
        <v>39</v>
      </c>
      <c r="BD7" s="141"/>
    </row>
    <row r="8" spans="1:56">
      <c r="A8" s="33"/>
      <c r="B8" s="34"/>
      <c r="C8" s="34"/>
      <c r="D8" s="35"/>
      <c r="E8" s="34"/>
      <c r="F8" s="36"/>
      <c r="G8" s="35"/>
      <c r="H8" s="34"/>
      <c r="I8" s="35"/>
      <c r="J8" s="35"/>
      <c r="K8" s="35"/>
      <c r="L8" s="35"/>
      <c r="M8" s="35"/>
      <c r="N8" s="34"/>
      <c r="O8" s="34"/>
      <c r="P8" s="34"/>
      <c r="Q8" s="35"/>
      <c r="R8" s="35"/>
      <c r="S8" s="35"/>
      <c r="T8" s="35"/>
      <c r="U8" s="35"/>
      <c r="V8" s="34"/>
      <c r="W8" s="35"/>
      <c r="X8" s="34"/>
      <c r="Y8" s="34"/>
      <c r="Z8" s="34"/>
      <c r="AA8" s="34"/>
      <c r="AB8" s="37"/>
      <c r="AC8" s="37"/>
      <c r="AD8" s="37"/>
      <c r="AE8" s="37"/>
      <c r="AF8" s="37"/>
      <c r="AG8" s="37"/>
      <c r="AH8" s="37"/>
      <c r="AI8" s="80" t="s">
        <v>77</v>
      </c>
      <c r="AJ8" s="37"/>
      <c r="AK8" s="37"/>
      <c r="AL8" s="37"/>
      <c r="AM8" s="38"/>
      <c r="AN8" s="37"/>
      <c r="AO8" s="37"/>
      <c r="AP8" s="37"/>
      <c r="AQ8" s="37"/>
      <c r="AR8" s="82"/>
      <c r="AS8" s="80"/>
      <c r="AT8" s="80"/>
      <c r="AU8" s="80"/>
      <c r="AV8" s="80"/>
      <c r="AW8" s="37"/>
      <c r="AX8" s="38"/>
      <c r="AY8" s="39" t="s">
        <v>43</v>
      </c>
      <c r="AZ8" s="39" t="s">
        <v>42</v>
      </c>
      <c r="BA8" s="40" t="s">
        <v>43</v>
      </c>
      <c r="BB8" s="39" t="s">
        <v>42</v>
      </c>
      <c r="BC8" s="41" t="s">
        <v>42</v>
      </c>
      <c r="BD8" s="41"/>
    </row>
    <row r="9" spans="1:56">
      <c r="A9" s="50">
        <v>1</v>
      </c>
      <c r="B9" s="51">
        <v>13.4</v>
      </c>
      <c r="C9" s="51">
        <v>24.4</v>
      </c>
      <c r="D9" s="51">
        <v>2.8</v>
      </c>
      <c r="E9" s="52">
        <f t="shared" ref="E9:E38" si="0">C9-D9</f>
        <v>21.599999999999998</v>
      </c>
      <c r="F9" s="51">
        <v>1.8</v>
      </c>
      <c r="G9" s="51">
        <v>7.4</v>
      </c>
      <c r="H9" s="51">
        <v>6</v>
      </c>
      <c r="I9" s="51">
        <v>6.5</v>
      </c>
      <c r="J9" s="51">
        <v>4.8</v>
      </c>
      <c r="K9" s="51">
        <v>-0.2</v>
      </c>
      <c r="L9" s="53">
        <v>38</v>
      </c>
      <c r="M9" s="53">
        <v>69</v>
      </c>
      <c r="N9" s="53">
        <v>21</v>
      </c>
      <c r="O9" s="51">
        <v>864.7</v>
      </c>
      <c r="P9" s="51">
        <v>866</v>
      </c>
      <c r="Q9" s="51">
        <v>863.1</v>
      </c>
      <c r="R9" s="52">
        <f t="shared" ref="R9:R38" si="1">P9-Q9</f>
        <v>2.8999999999999773</v>
      </c>
      <c r="S9" s="51">
        <v>1016.2</v>
      </c>
      <c r="T9" s="51">
        <v>1020.8</v>
      </c>
      <c r="U9" s="51">
        <v>1011.7</v>
      </c>
      <c r="V9" s="52">
        <f t="shared" ref="V9:V38" si="2">T9-U9</f>
        <v>9.0999999999999091</v>
      </c>
      <c r="W9" s="53"/>
      <c r="X9" s="53">
        <v>10</v>
      </c>
      <c r="Y9" s="53">
        <v>2</v>
      </c>
      <c r="Z9" s="51">
        <v>10</v>
      </c>
      <c r="AA9" s="51">
        <v>0</v>
      </c>
      <c r="AB9" s="54">
        <v>3.87</v>
      </c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46">
        <v>23</v>
      </c>
      <c r="AZ9" s="43">
        <v>2.9</v>
      </c>
      <c r="BA9" s="45">
        <v>23</v>
      </c>
      <c r="BB9" s="44">
        <v>5</v>
      </c>
      <c r="BC9" s="42">
        <v>1.2</v>
      </c>
      <c r="BD9" s="91"/>
    </row>
    <row r="10" spans="1:56">
      <c r="A10" s="50">
        <f t="shared" ref="A10:A15" si="3">A9+1</f>
        <v>2</v>
      </c>
      <c r="B10" s="51">
        <v>15.4</v>
      </c>
      <c r="C10" s="51">
        <v>25.5</v>
      </c>
      <c r="D10" s="51">
        <v>6.2</v>
      </c>
      <c r="E10" s="52">
        <f t="shared" si="0"/>
        <v>19.3</v>
      </c>
      <c r="F10" s="51">
        <v>4</v>
      </c>
      <c r="G10" s="51">
        <v>8</v>
      </c>
      <c r="H10" s="51">
        <v>6.7</v>
      </c>
      <c r="I10" s="51">
        <v>7.9</v>
      </c>
      <c r="J10" s="51">
        <v>5.6</v>
      </c>
      <c r="K10" s="51">
        <v>1.2</v>
      </c>
      <c r="L10" s="53">
        <v>42</v>
      </c>
      <c r="M10" s="53">
        <v>67</v>
      </c>
      <c r="N10" s="53">
        <v>22</v>
      </c>
      <c r="O10" s="51">
        <v>866.4</v>
      </c>
      <c r="P10" s="51">
        <v>867.7</v>
      </c>
      <c r="Q10" s="51">
        <v>864.8</v>
      </c>
      <c r="R10" s="52">
        <f t="shared" si="1"/>
        <v>2.9000000000000909</v>
      </c>
      <c r="S10" s="51">
        <v>1016.4</v>
      </c>
      <c r="T10" s="51">
        <v>1021.1</v>
      </c>
      <c r="U10" s="51">
        <v>1012.4</v>
      </c>
      <c r="V10" s="52">
        <f t="shared" si="2"/>
        <v>8.7000000000000455</v>
      </c>
      <c r="W10" s="53"/>
      <c r="X10" s="53">
        <v>10</v>
      </c>
      <c r="Y10" s="53">
        <v>2</v>
      </c>
      <c r="Z10" s="58">
        <v>10</v>
      </c>
      <c r="AA10" s="51">
        <v>0</v>
      </c>
      <c r="AB10" s="54">
        <v>3.67</v>
      </c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46">
        <v>68</v>
      </c>
      <c r="AZ10" s="43">
        <v>0.8</v>
      </c>
      <c r="BA10" s="45">
        <v>68</v>
      </c>
      <c r="BB10" s="44">
        <v>4.5</v>
      </c>
      <c r="BC10" s="42">
        <v>0.8</v>
      </c>
      <c r="BD10" s="91"/>
    </row>
    <row r="11" spans="1:56">
      <c r="A11" s="50">
        <f t="shared" si="3"/>
        <v>3</v>
      </c>
      <c r="B11" s="51">
        <v>14.5</v>
      </c>
      <c r="C11" s="51">
        <v>25</v>
      </c>
      <c r="D11" s="51">
        <v>5</v>
      </c>
      <c r="E11" s="52">
        <f t="shared" si="0"/>
        <v>20</v>
      </c>
      <c r="F11" s="51">
        <v>3</v>
      </c>
      <c r="G11" s="51">
        <v>7</v>
      </c>
      <c r="H11" s="51">
        <v>6</v>
      </c>
      <c r="I11" s="51">
        <v>7.3</v>
      </c>
      <c r="J11" s="51">
        <v>5.3</v>
      </c>
      <c r="K11" s="51">
        <v>-0.1</v>
      </c>
      <c r="L11" s="53">
        <v>39</v>
      </c>
      <c r="M11" s="53">
        <v>63</v>
      </c>
      <c r="N11" s="53">
        <v>18</v>
      </c>
      <c r="O11" s="51">
        <v>868.2</v>
      </c>
      <c r="P11" s="51">
        <v>870.2</v>
      </c>
      <c r="Q11" s="51">
        <v>866.4</v>
      </c>
      <c r="R11" s="52">
        <f t="shared" si="1"/>
        <v>3.8000000000000682</v>
      </c>
      <c r="S11" s="51">
        <v>1018.9</v>
      </c>
      <c r="T11" s="51">
        <v>1023.9</v>
      </c>
      <c r="U11" s="51">
        <v>1014.8</v>
      </c>
      <c r="V11" s="52">
        <f t="shared" si="2"/>
        <v>9.1000000000000227</v>
      </c>
      <c r="W11" s="53"/>
      <c r="X11" s="53">
        <v>10</v>
      </c>
      <c r="Y11" s="53">
        <v>2</v>
      </c>
      <c r="Z11" s="58">
        <v>10</v>
      </c>
      <c r="AA11" s="51">
        <v>0</v>
      </c>
      <c r="AB11" s="54">
        <v>3.74</v>
      </c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46">
        <v>68</v>
      </c>
      <c r="AZ11" s="43">
        <v>0.6</v>
      </c>
      <c r="BA11" s="45">
        <v>68</v>
      </c>
      <c r="BB11" s="44">
        <v>4.2</v>
      </c>
      <c r="BC11" s="42">
        <v>0.6</v>
      </c>
      <c r="BD11" s="91"/>
    </row>
    <row r="12" spans="1:56">
      <c r="A12" s="50">
        <f t="shared" si="3"/>
        <v>4</v>
      </c>
      <c r="B12" s="51">
        <v>14.3</v>
      </c>
      <c r="C12" s="51">
        <v>25.8</v>
      </c>
      <c r="D12" s="51">
        <v>4.2</v>
      </c>
      <c r="E12" s="52">
        <f t="shared" si="0"/>
        <v>21.6</v>
      </c>
      <c r="F12" s="51">
        <v>1.5</v>
      </c>
      <c r="G12" s="51">
        <v>7.1</v>
      </c>
      <c r="H12" s="51">
        <v>6.2</v>
      </c>
      <c r="I12" s="51">
        <v>7.3</v>
      </c>
      <c r="J12" s="51">
        <v>5.0999999999999996</v>
      </c>
      <c r="K12" s="51">
        <v>0.1</v>
      </c>
      <c r="L12" s="53">
        <v>41</v>
      </c>
      <c r="M12" s="53">
        <v>66</v>
      </c>
      <c r="N12" s="53">
        <v>20</v>
      </c>
      <c r="O12" s="51">
        <v>869</v>
      </c>
      <c r="P12" s="51">
        <v>870.2</v>
      </c>
      <c r="Q12" s="51">
        <v>867.4</v>
      </c>
      <c r="R12" s="52">
        <f t="shared" si="1"/>
        <v>2.8000000000000682</v>
      </c>
      <c r="S12" s="51">
        <v>1019.9</v>
      </c>
      <c r="T12" s="51">
        <v>1024.4000000000001</v>
      </c>
      <c r="U12" s="51">
        <v>1015.9</v>
      </c>
      <c r="V12" s="52">
        <f t="shared" si="2"/>
        <v>8.5000000000001137</v>
      </c>
      <c r="W12" s="53"/>
      <c r="X12" s="53">
        <v>10</v>
      </c>
      <c r="Y12" s="53">
        <v>2</v>
      </c>
      <c r="Z12" s="58">
        <v>10</v>
      </c>
      <c r="AA12" s="51">
        <v>0</v>
      </c>
      <c r="AB12" s="54">
        <v>3.77</v>
      </c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17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46">
        <v>68</v>
      </c>
      <c r="AZ12" s="43">
        <v>0.7</v>
      </c>
      <c r="BA12" s="45">
        <v>68</v>
      </c>
      <c r="BB12" s="89">
        <v>6.4</v>
      </c>
      <c r="BC12" s="42">
        <v>0.8</v>
      </c>
      <c r="BD12" s="91"/>
    </row>
    <row r="13" spans="1:56">
      <c r="A13" s="50">
        <f t="shared" si="3"/>
        <v>5</v>
      </c>
      <c r="B13" s="51">
        <v>15.7</v>
      </c>
      <c r="C13" s="51">
        <v>25.7</v>
      </c>
      <c r="D13" s="51">
        <v>6.6</v>
      </c>
      <c r="E13" s="52">
        <f t="shared" si="0"/>
        <v>19.100000000000001</v>
      </c>
      <c r="F13" s="51">
        <v>4.5999999999999996</v>
      </c>
      <c r="G13" s="51">
        <v>8</v>
      </c>
      <c r="H13" s="51">
        <v>6.5</v>
      </c>
      <c r="I13" s="51">
        <v>9.6999999999999993</v>
      </c>
      <c r="J13" s="51">
        <v>6</v>
      </c>
      <c r="K13" s="51">
        <v>0.7</v>
      </c>
      <c r="L13" s="53">
        <v>40</v>
      </c>
      <c r="M13" s="53">
        <v>64</v>
      </c>
      <c r="N13" s="53">
        <v>19</v>
      </c>
      <c r="O13" s="51">
        <v>869.6</v>
      </c>
      <c r="P13" s="51">
        <v>871.8</v>
      </c>
      <c r="Q13" s="51">
        <v>867.6</v>
      </c>
      <c r="R13" s="52">
        <f t="shared" si="1"/>
        <v>4.1999999999999318</v>
      </c>
      <c r="S13" s="51">
        <v>1020</v>
      </c>
      <c r="T13" s="51">
        <v>1025.3</v>
      </c>
      <c r="U13" s="51">
        <v>1015</v>
      </c>
      <c r="V13" s="52">
        <f t="shared" si="2"/>
        <v>10.299999999999955</v>
      </c>
      <c r="W13" s="53"/>
      <c r="X13" s="53">
        <v>10</v>
      </c>
      <c r="Y13" s="53">
        <v>2</v>
      </c>
      <c r="Z13" s="51">
        <v>9.5</v>
      </c>
      <c r="AA13" s="51">
        <v>0</v>
      </c>
      <c r="AB13" s="54">
        <v>3.86</v>
      </c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16"/>
      <c r="AN13" s="16"/>
      <c r="AO13" s="16"/>
      <c r="AP13" s="16"/>
      <c r="AQ13" s="16"/>
      <c r="AR13" s="16" t="s">
        <v>120</v>
      </c>
      <c r="AS13" s="16"/>
      <c r="AT13" s="16"/>
      <c r="AU13" s="16"/>
      <c r="AV13" s="16"/>
      <c r="AW13" s="16"/>
      <c r="AX13" s="16"/>
      <c r="AY13" s="46">
        <v>158</v>
      </c>
      <c r="AZ13" s="43">
        <v>1.3</v>
      </c>
      <c r="BA13" s="45">
        <v>158</v>
      </c>
      <c r="BB13" s="44">
        <v>7.3</v>
      </c>
      <c r="BC13" s="42">
        <v>1.3</v>
      </c>
      <c r="BD13" s="91"/>
    </row>
    <row r="14" spans="1:56">
      <c r="A14" s="50">
        <f t="shared" si="3"/>
        <v>6</v>
      </c>
      <c r="B14" s="51">
        <v>16.3</v>
      </c>
      <c r="C14" s="51">
        <v>25.2</v>
      </c>
      <c r="D14" s="51">
        <v>8.3000000000000007</v>
      </c>
      <c r="E14" s="52">
        <f t="shared" si="0"/>
        <v>16.899999999999999</v>
      </c>
      <c r="F14" s="51">
        <v>5.2</v>
      </c>
      <c r="G14" s="51">
        <v>8.3000000000000007</v>
      </c>
      <c r="H14" s="51">
        <v>6.4</v>
      </c>
      <c r="I14" s="51">
        <v>7.4</v>
      </c>
      <c r="J14" s="51">
        <v>5.6</v>
      </c>
      <c r="K14" s="51">
        <v>0.7</v>
      </c>
      <c r="L14" s="53">
        <v>38</v>
      </c>
      <c r="M14" s="53">
        <v>59</v>
      </c>
      <c r="N14" s="53">
        <v>17</v>
      </c>
      <c r="O14" s="51">
        <v>865.4</v>
      </c>
      <c r="P14" s="51">
        <v>868.5</v>
      </c>
      <c r="Q14" s="51">
        <v>862.2</v>
      </c>
      <c r="R14" s="52">
        <f t="shared" si="1"/>
        <v>6.2999999999999545</v>
      </c>
      <c r="S14" s="51">
        <v>1014.6</v>
      </c>
      <c r="T14" s="51">
        <v>1019.7</v>
      </c>
      <c r="U14" s="51">
        <v>1008.8</v>
      </c>
      <c r="V14" s="52">
        <f t="shared" si="2"/>
        <v>10.900000000000091</v>
      </c>
      <c r="W14" s="53"/>
      <c r="X14" s="53">
        <v>10</v>
      </c>
      <c r="Y14" s="53">
        <v>2</v>
      </c>
      <c r="Z14" s="58">
        <v>10</v>
      </c>
      <c r="AA14" s="51">
        <v>0</v>
      </c>
      <c r="AB14" s="54">
        <v>5.5</v>
      </c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46">
        <v>158</v>
      </c>
      <c r="AZ14" s="43">
        <v>2</v>
      </c>
      <c r="BA14" s="45">
        <v>158</v>
      </c>
      <c r="BB14" s="44">
        <v>6.7</v>
      </c>
      <c r="BC14" s="42">
        <v>2</v>
      </c>
      <c r="BD14" s="92"/>
    </row>
    <row r="15" spans="1:56">
      <c r="A15" s="50">
        <f t="shared" si="3"/>
        <v>7</v>
      </c>
      <c r="B15" s="51">
        <v>16.7</v>
      </c>
      <c r="C15" s="51">
        <v>25.1</v>
      </c>
      <c r="D15" s="51">
        <v>4.8</v>
      </c>
      <c r="E15" s="52">
        <f t="shared" si="0"/>
        <v>20.3</v>
      </c>
      <c r="F15" s="51">
        <v>2.6</v>
      </c>
      <c r="G15" s="51">
        <v>9.4</v>
      </c>
      <c r="H15" s="51">
        <v>6.7</v>
      </c>
      <c r="I15" s="51">
        <v>8.5</v>
      </c>
      <c r="J15" s="51">
        <v>6.1</v>
      </c>
      <c r="K15" s="51">
        <v>2.2999999999999998</v>
      </c>
      <c r="L15" s="53">
        <v>36</v>
      </c>
      <c r="M15" s="53">
        <v>71</v>
      </c>
      <c r="N15" s="53">
        <v>23</v>
      </c>
      <c r="O15" s="51">
        <v>860.8</v>
      </c>
      <c r="P15" s="51">
        <v>862.8</v>
      </c>
      <c r="Q15" s="51">
        <v>858.2</v>
      </c>
      <c r="R15" s="52">
        <f t="shared" si="1"/>
        <v>4.5999999999999091</v>
      </c>
      <c r="S15" s="51">
        <v>1009.9</v>
      </c>
      <c r="T15" s="51">
        <v>1014.7</v>
      </c>
      <c r="U15" s="51">
        <v>1004.8</v>
      </c>
      <c r="V15" s="52">
        <f t="shared" si="2"/>
        <v>9.9000000000000909</v>
      </c>
      <c r="W15" s="53"/>
      <c r="X15" s="53">
        <v>10</v>
      </c>
      <c r="Y15" s="53">
        <v>2</v>
      </c>
      <c r="Z15" s="51">
        <v>9</v>
      </c>
      <c r="AA15" s="51">
        <v>0</v>
      </c>
      <c r="AB15" s="54">
        <v>5.09</v>
      </c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46">
        <v>158</v>
      </c>
      <c r="AZ15" s="1">
        <v>3.7</v>
      </c>
      <c r="BA15" s="45">
        <v>248</v>
      </c>
      <c r="BB15" s="44">
        <v>8.6999999999999993</v>
      </c>
      <c r="BC15" s="42">
        <v>2.6</v>
      </c>
      <c r="BD15" s="46"/>
    </row>
    <row r="16" spans="1:56">
      <c r="A16" s="50">
        <v>8</v>
      </c>
      <c r="B16" s="51">
        <v>15.7</v>
      </c>
      <c r="C16" s="51">
        <v>23.6</v>
      </c>
      <c r="D16" s="51">
        <v>9.1999999999999993</v>
      </c>
      <c r="E16" s="52">
        <f t="shared" si="0"/>
        <v>14.400000000000002</v>
      </c>
      <c r="F16" s="51">
        <v>6.3</v>
      </c>
      <c r="G16" s="51">
        <v>10</v>
      </c>
      <c r="H16" s="51">
        <v>8.5</v>
      </c>
      <c r="I16" s="51">
        <v>9.4</v>
      </c>
      <c r="J16" s="51">
        <v>7.7</v>
      </c>
      <c r="K16" s="51">
        <v>4.5999999999999996</v>
      </c>
      <c r="L16" s="53">
        <v>47</v>
      </c>
      <c r="M16" s="53">
        <v>75</v>
      </c>
      <c r="N16" s="53">
        <v>29</v>
      </c>
      <c r="O16" s="51">
        <v>861.5</v>
      </c>
      <c r="P16" s="51">
        <v>862.7</v>
      </c>
      <c r="Q16" s="51">
        <v>860.3</v>
      </c>
      <c r="R16" s="52">
        <f t="shared" si="1"/>
        <v>2.4000000000000909</v>
      </c>
      <c r="S16" s="51">
        <v>1010.2</v>
      </c>
      <c r="T16" s="51">
        <v>1013.1</v>
      </c>
      <c r="U16" s="51">
        <v>1007.9</v>
      </c>
      <c r="V16" s="52">
        <f t="shared" si="2"/>
        <v>5.2000000000000455</v>
      </c>
      <c r="W16" s="53"/>
      <c r="X16" s="53">
        <v>10</v>
      </c>
      <c r="Y16" s="53">
        <v>2</v>
      </c>
      <c r="Z16" s="51">
        <v>9.6999999999999993</v>
      </c>
      <c r="AA16" s="51">
        <v>0</v>
      </c>
      <c r="AB16" s="54">
        <v>3.94</v>
      </c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17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46">
        <v>68</v>
      </c>
      <c r="AZ16" s="77">
        <v>2</v>
      </c>
      <c r="BA16" s="45">
        <v>68</v>
      </c>
      <c r="BB16" s="44">
        <v>5</v>
      </c>
      <c r="BC16" s="42">
        <v>1.1000000000000001</v>
      </c>
      <c r="BD16" s="46"/>
    </row>
    <row r="17" spans="1:56">
      <c r="A17" s="50">
        <f>A16+1</f>
        <v>9</v>
      </c>
      <c r="B17" s="51">
        <v>15.2</v>
      </c>
      <c r="C17" s="51">
        <v>24.6</v>
      </c>
      <c r="D17" s="51">
        <v>6.4</v>
      </c>
      <c r="E17" s="52">
        <f t="shared" si="0"/>
        <v>18.200000000000003</v>
      </c>
      <c r="F17" s="51">
        <v>4.5</v>
      </c>
      <c r="G17" s="51">
        <v>9.4</v>
      </c>
      <c r="H17" s="51">
        <v>7.9</v>
      </c>
      <c r="I17" s="51">
        <v>9.1999999999999993</v>
      </c>
      <c r="J17" s="51">
        <v>6.9</v>
      </c>
      <c r="K17" s="51">
        <v>3.5</v>
      </c>
      <c r="L17" s="53">
        <v>45</v>
      </c>
      <c r="M17" s="53">
        <v>75</v>
      </c>
      <c r="N17" s="53">
        <v>26</v>
      </c>
      <c r="O17" s="51">
        <v>865.7</v>
      </c>
      <c r="P17" s="51">
        <v>867.2</v>
      </c>
      <c r="Q17" s="51">
        <v>864.4</v>
      </c>
      <c r="R17" s="52">
        <f t="shared" si="1"/>
        <v>2.8000000000000682</v>
      </c>
      <c r="S17" s="51">
        <v>1015.7</v>
      </c>
      <c r="T17" s="51">
        <v>1019.6</v>
      </c>
      <c r="U17" s="51">
        <v>1012.5</v>
      </c>
      <c r="V17" s="52">
        <f t="shared" si="2"/>
        <v>7.1000000000000227</v>
      </c>
      <c r="W17" s="53"/>
      <c r="X17" s="53">
        <v>10</v>
      </c>
      <c r="Y17" s="53">
        <v>2</v>
      </c>
      <c r="Z17" s="51">
        <v>9.6999999999999993</v>
      </c>
      <c r="AA17" s="51">
        <v>0</v>
      </c>
      <c r="AB17" s="54">
        <v>3.76</v>
      </c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9" t="s">
        <v>86</v>
      </c>
      <c r="AZ17" s="43">
        <v>0.8</v>
      </c>
      <c r="BA17" s="45">
        <v>68</v>
      </c>
      <c r="BB17" s="77">
        <v>5.6</v>
      </c>
      <c r="BC17" s="43">
        <v>0.7</v>
      </c>
      <c r="BD17" s="46"/>
    </row>
    <row r="18" spans="1:56" s="128" customFormat="1">
      <c r="A18" s="118">
        <f>A17+1</f>
        <v>10</v>
      </c>
      <c r="B18" s="119">
        <v>14.6</v>
      </c>
      <c r="C18" s="119">
        <v>23.2</v>
      </c>
      <c r="D18" s="119">
        <v>6.2</v>
      </c>
      <c r="E18" s="120">
        <f t="shared" si="0"/>
        <v>17</v>
      </c>
      <c r="F18" s="119">
        <v>4.5</v>
      </c>
      <c r="G18" s="119">
        <v>9.1999999999999993</v>
      </c>
      <c r="H18" s="119">
        <v>8.6999999999999993</v>
      </c>
      <c r="I18" s="119">
        <v>11.2</v>
      </c>
      <c r="J18" s="119">
        <v>7.2</v>
      </c>
      <c r="K18" s="119">
        <v>5</v>
      </c>
      <c r="L18" s="121">
        <v>55</v>
      </c>
      <c r="M18" s="121">
        <v>84</v>
      </c>
      <c r="N18" s="121">
        <v>31</v>
      </c>
      <c r="O18" s="119">
        <v>868.6</v>
      </c>
      <c r="P18" s="119">
        <v>870.1</v>
      </c>
      <c r="Q18" s="119">
        <v>867.2</v>
      </c>
      <c r="R18" s="120">
        <f t="shared" si="1"/>
        <v>2.8999999999999773</v>
      </c>
      <c r="S18" s="119">
        <v>1019.4</v>
      </c>
      <c r="T18" s="119">
        <v>1023.7</v>
      </c>
      <c r="U18" s="119">
        <v>1016.2</v>
      </c>
      <c r="V18" s="120">
        <f t="shared" si="2"/>
        <v>7.5</v>
      </c>
      <c r="W18" s="121">
        <v>1</v>
      </c>
      <c r="X18" s="121">
        <v>10</v>
      </c>
      <c r="Y18" s="121">
        <v>2</v>
      </c>
      <c r="Z18" s="119">
        <v>9.6999999999999993</v>
      </c>
      <c r="AA18" s="119">
        <v>0</v>
      </c>
      <c r="AB18" s="122">
        <v>3.72</v>
      </c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3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3"/>
      <c r="AY18" s="129">
        <v>68</v>
      </c>
      <c r="AZ18" s="125">
        <v>0.9</v>
      </c>
      <c r="BA18" s="130">
        <v>68</v>
      </c>
      <c r="BB18" s="126">
        <v>6.2</v>
      </c>
      <c r="BC18" s="125">
        <v>0.9</v>
      </c>
      <c r="BD18" s="127"/>
    </row>
    <row r="19" spans="1:56">
      <c r="A19" s="50">
        <f>A18+1</f>
        <v>11</v>
      </c>
      <c r="B19" s="51">
        <v>14.1</v>
      </c>
      <c r="C19" s="51">
        <v>21.8</v>
      </c>
      <c r="D19" s="51">
        <v>5.5</v>
      </c>
      <c r="E19" s="52">
        <f t="shared" si="0"/>
        <v>16.3</v>
      </c>
      <c r="F19" s="51">
        <v>3.8</v>
      </c>
      <c r="G19" s="51">
        <v>9.1999999999999993</v>
      </c>
      <c r="H19" s="51">
        <v>8.9</v>
      </c>
      <c r="I19" s="51">
        <v>10.1</v>
      </c>
      <c r="J19" s="51">
        <v>7.7</v>
      </c>
      <c r="K19" s="51">
        <v>5.3</v>
      </c>
      <c r="L19" s="53">
        <v>59</v>
      </c>
      <c r="M19" s="53">
        <v>87</v>
      </c>
      <c r="N19" s="53">
        <v>35</v>
      </c>
      <c r="O19" s="51">
        <v>868</v>
      </c>
      <c r="P19" s="51">
        <v>870.2</v>
      </c>
      <c r="Q19" s="51">
        <v>865.4</v>
      </c>
      <c r="R19" s="52">
        <f t="shared" si="1"/>
        <v>4.8000000000000682</v>
      </c>
      <c r="S19" s="51">
        <v>1018.8</v>
      </c>
      <c r="T19" s="51">
        <v>1023.9</v>
      </c>
      <c r="U19" s="51">
        <v>1014.2</v>
      </c>
      <c r="V19" s="52">
        <f t="shared" si="2"/>
        <v>9.6999999999999318</v>
      </c>
      <c r="W19" s="53"/>
      <c r="X19" s="53">
        <v>10</v>
      </c>
      <c r="Y19" s="53">
        <v>2</v>
      </c>
      <c r="Z19" s="51">
        <v>9.5</v>
      </c>
      <c r="AA19" s="51">
        <v>0</v>
      </c>
      <c r="AB19" s="54">
        <v>3.28</v>
      </c>
      <c r="AC19" s="54"/>
      <c r="AD19" s="54"/>
      <c r="AE19" s="54"/>
      <c r="AF19" s="54"/>
      <c r="AG19" s="54"/>
      <c r="AH19" s="54"/>
      <c r="AI19" s="54"/>
      <c r="AJ19" s="54" t="s">
        <v>82</v>
      </c>
      <c r="AK19" s="54"/>
      <c r="AL19" s="54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31">
        <v>113</v>
      </c>
      <c r="AZ19" s="43">
        <v>0.9</v>
      </c>
      <c r="BA19" s="45">
        <v>90</v>
      </c>
      <c r="BB19" s="44">
        <v>5.9</v>
      </c>
      <c r="BC19" s="43">
        <v>0.9</v>
      </c>
      <c r="BD19" s="46"/>
    </row>
    <row r="20" spans="1:56">
      <c r="A20" s="55">
        <v>12</v>
      </c>
      <c r="B20" s="51">
        <v>17</v>
      </c>
      <c r="C20" s="51">
        <v>25</v>
      </c>
      <c r="D20" s="51">
        <v>10.8</v>
      </c>
      <c r="E20" s="52">
        <f t="shared" si="0"/>
        <v>14.2</v>
      </c>
      <c r="F20" s="51">
        <v>8</v>
      </c>
      <c r="G20" s="51">
        <v>10.8</v>
      </c>
      <c r="H20" s="51">
        <v>9.4</v>
      </c>
      <c r="I20" s="51">
        <v>10.8</v>
      </c>
      <c r="J20" s="51">
        <v>8.4</v>
      </c>
      <c r="K20" s="51">
        <v>6</v>
      </c>
      <c r="L20" s="53">
        <v>51</v>
      </c>
      <c r="M20" s="53">
        <v>74</v>
      </c>
      <c r="N20" s="53">
        <v>30</v>
      </c>
      <c r="O20" s="51">
        <v>861.9</v>
      </c>
      <c r="P20" s="51">
        <v>865.8</v>
      </c>
      <c r="Q20" s="51">
        <v>858.1</v>
      </c>
      <c r="R20" s="52">
        <f t="shared" si="1"/>
        <v>7.6999999999999318</v>
      </c>
      <c r="S20" s="51">
        <v>1010.5</v>
      </c>
      <c r="T20" s="51">
        <v>1015.9</v>
      </c>
      <c r="U20" s="51">
        <v>1004.4</v>
      </c>
      <c r="V20" s="52">
        <f t="shared" si="2"/>
        <v>11.5</v>
      </c>
      <c r="W20" s="53">
        <v>3</v>
      </c>
      <c r="X20" s="53">
        <v>10</v>
      </c>
      <c r="Y20" s="53">
        <v>2</v>
      </c>
      <c r="Z20" s="51">
        <v>8.5</v>
      </c>
      <c r="AA20" s="51">
        <v>0</v>
      </c>
      <c r="AB20" s="54">
        <v>3.85</v>
      </c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31">
        <v>248</v>
      </c>
      <c r="AZ20" s="43">
        <v>2</v>
      </c>
      <c r="BA20" s="45">
        <v>23</v>
      </c>
      <c r="BB20" s="44">
        <v>5</v>
      </c>
      <c r="BC20" s="43">
        <v>1.8</v>
      </c>
      <c r="BD20" s="46"/>
    </row>
    <row r="21" spans="1:56">
      <c r="A21" s="55">
        <v>13</v>
      </c>
      <c r="B21" s="51">
        <v>19.3</v>
      </c>
      <c r="C21" s="51">
        <v>25.7</v>
      </c>
      <c r="D21" s="51">
        <v>13</v>
      </c>
      <c r="E21" s="52">
        <f t="shared" si="0"/>
        <v>12.7</v>
      </c>
      <c r="F21" s="51">
        <v>9</v>
      </c>
      <c r="G21" s="51">
        <v>11.1</v>
      </c>
      <c r="H21" s="51">
        <v>8.5</v>
      </c>
      <c r="I21" s="51">
        <v>9.4</v>
      </c>
      <c r="J21" s="51">
        <v>8</v>
      </c>
      <c r="K21" s="51">
        <v>4.7</v>
      </c>
      <c r="L21" s="53">
        <v>40</v>
      </c>
      <c r="M21" s="53">
        <v>57</v>
      </c>
      <c r="N21" s="53">
        <v>25</v>
      </c>
      <c r="O21" s="51">
        <v>857.6</v>
      </c>
      <c r="P21" s="51">
        <v>859.5</v>
      </c>
      <c r="Q21" s="51">
        <v>855.2</v>
      </c>
      <c r="R21" s="52">
        <f t="shared" si="1"/>
        <v>4.2999999999999545</v>
      </c>
      <c r="S21" s="51">
        <v>1004.2</v>
      </c>
      <c r="T21" s="51">
        <v>1008</v>
      </c>
      <c r="U21" s="51">
        <v>1000</v>
      </c>
      <c r="V21" s="52">
        <f t="shared" si="2"/>
        <v>8</v>
      </c>
      <c r="W21" s="53">
        <v>8</v>
      </c>
      <c r="X21" s="53">
        <v>10</v>
      </c>
      <c r="Y21" s="53">
        <v>2</v>
      </c>
      <c r="Z21" s="51">
        <v>2.9</v>
      </c>
      <c r="AA21" s="51">
        <v>0</v>
      </c>
      <c r="AB21" s="54">
        <v>4.79</v>
      </c>
      <c r="AC21" s="54"/>
      <c r="AD21" s="54"/>
      <c r="AE21" s="54"/>
      <c r="AF21" s="54"/>
      <c r="AG21" s="54"/>
      <c r="AH21" s="54"/>
      <c r="AI21" s="116"/>
      <c r="AJ21" s="54"/>
      <c r="AK21" s="54"/>
      <c r="AL21" s="54"/>
      <c r="AM21" s="16"/>
      <c r="AN21" s="17"/>
      <c r="AO21" s="16"/>
      <c r="AP21" s="16"/>
      <c r="AQ21" s="16"/>
      <c r="AR21" s="16"/>
      <c r="AS21" s="16"/>
      <c r="AT21" s="16"/>
      <c r="AU21" s="16"/>
      <c r="AV21" s="16"/>
      <c r="AW21" s="17"/>
      <c r="AX21" s="17"/>
      <c r="AY21" s="131">
        <v>248</v>
      </c>
      <c r="AZ21" s="43">
        <v>2.9</v>
      </c>
      <c r="BA21" s="45">
        <v>248</v>
      </c>
      <c r="BB21" s="44">
        <v>8.1</v>
      </c>
      <c r="BC21" s="43">
        <v>2.9</v>
      </c>
      <c r="BD21" s="46"/>
    </row>
    <row r="22" spans="1:56">
      <c r="A22" s="55">
        <v>14</v>
      </c>
      <c r="B22" s="51">
        <v>19.100000000000001</v>
      </c>
      <c r="C22" s="51">
        <v>24.9</v>
      </c>
      <c r="D22" s="51">
        <v>13.8</v>
      </c>
      <c r="E22" s="52">
        <f t="shared" si="0"/>
        <v>11.099999999999998</v>
      </c>
      <c r="F22" s="51">
        <v>12.4</v>
      </c>
      <c r="G22" s="51">
        <v>11.2</v>
      </c>
      <c r="H22" s="51">
        <v>8.6999999999999993</v>
      </c>
      <c r="I22" s="51">
        <v>9.6999999999999993</v>
      </c>
      <c r="J22" s="51">
        <v>6.9</v>
      </c>
      <c r="K22" s="51">
        <v>4.9000000000000004</v>
      </c>
      <c r="L22" s="53">
        <v>39</v>
      </c>
      <c r="M22" s="53">
        <v>56</v>
      </c>
      <c r="N22" s="53">
        <v>23</v>
      </c>
      <c r="O22" s="51">
        <v>858.4</v>
      </c>
      <c r="P22" s="51">
        <v>859.9</v>
      </c>
      <c r="Q22" s="51">
        <v>852</v>
      </c>
      <c r="R22" s="52">
        <f t="shared" si="1"/>
        <v>7.8999999999999773</v>
      </c>
      <c r="S22" s="51">
        <v>1005.2</v>
      </c>
      <c r="T22" s="51">
        <v>1008.3</v>
      </c>
      <c r="U22" s="51">
        <v>1002.5</v>
      </c>
      <c r="V22" s="52">
        <f t="shared" si="2"/>
        <v>5.7999999999999545</v>
      </c>
      <c r="W22" s="53">
        <v>8</v>
      </c>
      <c r="X22" s="53">
        <v>10</v>
      </c>
      <c r="Y22" s="53">
        <v>2</v>
      </c>
      <c r="Z22" s="51">
        <v>1.3</v>
      </c>
      <c r="AA22" s="51">
        <v>0</v>
      </c>
      <c r="AB22" s="54">
        <v>5.36</v>
      </c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16"/>
      <c r="AN22" s="17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31">
        <v>248</v>
      </c>
      <c r="AZ22" s="43">
        <v>3.9</v>
      </c>
      <c r="BA22" s="45">
        <v>248</v>
      </c>
      <c r="BB22" s="44">
        <v>8.4</v>
      </c>
      <c r="BC22" s="43">
        <v>4.0999999999999996</v>
      </c>
      <c r="BD22" s="46"/>
    </row>
    <row r="23" spans="1:56">
      <c r="A23" s="55">
        <v>15</v>
      </c>
      <c r="B23" s="51">
        <v>14.7</v>
      </c>
      <c r="C23" s="51">
        <v>22.4</v>
      </c>
      <c r="D23" s="51">
        <v>6.4</v>
      </c>
      <c r="E23" s="52">
        <f t="shared" si="0"/>
        <v>15.999999999999998</v>
      </c>
      <c r="F23" s="51">
        <v>4.8</v>
      </c>
      <c r="G23" s="51">
        <v>9.6999999999999993</v>
      </c>
      <c r="H23" s="51">
        <v>8.8000000000000007</v>
      </c>
      <c r="I23" s="51">
        <v>9.9</v>
      </c>
      <c r="J23" s="51">
        <v>7.9</v>
      </c>
      <c r="K23" s="51">
        <v>5.0999999999999996</v>
      </c>
      <c r="L23" s="53">
        <v>53</v>
      </c>
      <c r="M23" s="53">
        <v>82</v>
      </c>
      <c r="N23" s="53">
        <v>33</v>
      </c>
      <c r="O23" s="51">
        <v>861.9</v>
      </c>
      <c r="P23" s="51">
        <v>864.1</v>
      </c>
      <c r="Q23" s="51">
        <v>860.1</v>
      </c>
      <c r="R23" s="52">
        <f t="shared" si="1"/>
        <v>4</v>
      </c>
      <c r="S23" s="51">
        <v>1011.7</v>
      </c>
      <c r="T23" s="51">
        <v>1014.7</v>
      </c>
      <c r="U23" s="51">
        <v>1009.1</v>
      </c>
      <c r="V23" s="52">
        <f t="shared" si="2"/>
        <v>5.6000000000000227</v>
      </c>
      <c r="W23" s="53"/>
      <c r="X23" s="53">
        <v>10</v>
      </c>
      <c r="Y23" s="53">
        <v>2</v>
      </c>
      <c r="Z23" s="51">
        <v>9.6</v>
      </c>
      <c r="AA23" s="51">
        <v>0</v>
      </c>
      <c r="AB23" s="54">
        <v>4.45</v>
      </c>
      <c r="AC23" s="54"/>
      <c r="AD23" s="54"/>
      <c r="AE23" s="54"/>
      <c r="AF23" s="54"/>
      <c r="AG23" s="54"/>
      <c r="AH23" s="54"/>
      <c r="AI23" s="54"/>
      <c r="AJ23" s="54" t="s">
        <v>82</v>
      </c>
      <c r="AK23" s="54"/>
      <c r="AL23" s="54"/>
      <c r="AM23" s="16"/>
      <c r="AN23" s="17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31">
        <v>68</v>
      </c>
      <c r="AZ23" s="43">
        <v>0.8</v>
      </c>
      <c r="BA23" s="45">
        <v>23</v>
      </c>
      <c r="BB23" s="44">
        <v>7</v>
      </c>
      <c r="BC23" s="43">
        <v>1.6</v>
      </c>
      <c r="BD23" s="46"/>
    </row>
    <row r="24" spans="1:56">
      <c r="A24" s="55">
        <v>16</v>
      </c>
      <c r="B24" s="51">
        <v>8.9</v>
      </c>
      <c r="C24" s="51">
        <v>15.5</v>
      </c>
      <c r="D24" s="51">
        <v>1.2</v>
      </c>
      <c r="E24" s="52">
        <f t="shared" si="0"/>
        <v>14.3</v>
      </c>
      <c r="F24" s="51">
        <v>-1.4</v>
      </c>
      <c r="G24" s="51">
        <v>3</v>
      </c>
      <c r="H24" s="51">
        <v>4.3</v>
      </c>
      <c r="I24" s="51">
        <v>5.4</v>
      </c>
      <c r="J24" s="51">
        <v>3.4</v>
      </c>
      <c r="K24" s="51">
        <v>-4.5</v>
      </c>
      <c r="L24" s="53">
        <v>40</v>
      </c>
      <c r="M24" s="53">
        <v>64</v>
      </c>
      <c r="N24" s="53">
        <v>21</v>
      </c>
      <c r="O24" s="51">
        <v>867.8</v>
      </c>
      <c r="P24" s="51">
        <v>869.9</v>
      </c>
      <c r="Q24" s="51">
        <v>866.3</v>
      </c>
      <c r="R24" s="52">
        <f t="shared" si="1"/>
        <v>3.6000000000000227</v>
      </c>
      <c r="S24" s="51">
        <v>1020.8</v>
      </c>
      <c r="T24" s="51">
        <v>1025.8</v>
      </c>
      <c r="U24" s="51">
        <v>1015.9</v>
      </c>
      <c r="V24" s="52">
        <f t="shared" si="2"/>
        <v>9.8999999999999773</v>
      </c>
      <c r="W24" s="53"/>
      <c r="X24" s="53">
        <v>10</v>
      </c>
      <c r="Y24" s="53">
        <v>2</v>
      </c>
      <c r="Z24" s="51">
        <v>9.6</v>
      </c>
      <c r="AA24" s="51">
        <v>0</v>
      </c>
      <c r="AB24" s="54">
        <v>3.96</v>
      </c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17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31">
        <v>68</v>
      </c>
      <c r="AZ24" s="43">
        <v>1</v>
      </c>
      <c r="BA24" s="45">
        <v>68</v>
      </c>
      <c r="BB24" s="44">
        <v>6.2</v>
      </c>
      <c r="BC24" s="43">
        <v>1.3</v>
      </c>
      <c r="BD24" s="46"/>
    </row>
    <row r="25" spans="1:56">
      <c r="A25" s="55">
        <v>17</v>
      </c>
      <c r="B25" s="51">
        <v>9</v>
      </c>
      <c r="C25" s="51">
        <v>18.600000000000001</v>
      </c>
      <c r="D25" s="51">
        <v>0.1</v>
      </c>
      <c r="E25" s="52">
        <f t="shared" si="0"/>
        <v>18.5</v>
      </c>
      <c r="F25" s="51">
        <v>-2.4</v>
      </c>
      <c r="G25" s="51">
        <v>2.9</v>
      </c>
      <c r="H25" s="51">
        <v>4.3</v>
      </c>
      <c r="I25" s="51">
        <v>5.0999999999999996</v>
      </c>
      <c r="J25" s="51">
        <v>3.1</v>
      </c>
      <c r="K25" s="51">
        <v>-4.5</v>
      </c>
      <c r="L25" s="53">
        <v>40</v>
      </c>
      <c r="M25" s="53">
        <v>58</v>
      </c>
      <c r="N25" s="53">
        <v>21</v>
      </c>
      <c r="O25" s="51">
        <v>865.7</v>
      </c>
      <c r="P25" s="51">
        <v>868</v>
      </c>
      <c r="Q25" s="51">
        <v>862.5</v>
      </c>
      <c r="R25" s="52">
        <f t="shared" si="1"/>
        <v>5.5</v>
      </c>
      <c r="S25" s="51">
        <v>1019.4</v>
      </c>
      <c r="T25" s="51">
        <v>1025.0999999999999</v>
      </c>
      <c r="U25" s="51">
        <v>1013.7</v>
      </c>
      <c r="V25" s="52">
        <f t="shared" si="2"/>
        <v>11.399999999999864</v>
      </c>
      <c r="W25" s="53"/>
      <c r="X25" s="53">
        <v>10</v>
      </c>
      <c r="Y25" s="53">
        <v>2</v>
      </c>
      <c r="Z25" s="51">
        <v>9.6</v>
      </c>
      <c r="AA25" s="51">
        <v>0</v>
      </c>
      <c r="AB25" s="54">
        <v>2.96</v>
      </c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31">
        <v>68</v>
      </c>
      <c r="AZ25" s="43">
        <v>0.8</v>
      </c>
      <c r="BA25" s="45">
        <v>68</v>
      </c>
      <c r="BB25" s="44">
        <v>4.8</v>
      </c>
      <c r="BC25" s="43">
        <v>0.8</v>
      </c>
      <c r="BD25" s="46"/>
    </row>
    <row r="26" spans="1:56">
      <c r="A26" s="55">
        <v>18</v>
      </c>
      <c r="B26" s="51">
        <v>13.2</v>
      </c>
      <c r="C26" s="51">
        <v>23.2</v>
      </c>
      <c r="D26" s="51">
        <v>2</v>
      </c>
      <c r="E26" s="52">
        <f t="shared" si="0"/>
        <v>21.2</v>
      </c>
      <c r="F26" s="51">
        <v>-0.3</v>
      </c>
      <c r="G26" s="51">
        <v>6.5</v>
      </c>
      <c r="H26" s="51">
        <v>6.2</v>
      </c>
      <c r="I26" s="51">
        <v>7.7</v>
      </c>
      <c r="J26" s="51">
        <v>4.3</v>
      </c>
      <c r="K26" s="51">
        <v>0.1</v>
      </c>
      <c r="L26" s="53">
        <v>43</v>
      </c>
      <c r="M26" s="53">
        <v>71</v>
      </c>
      <c r="N26" s="53">
        <v>25</v>
      </c>
      <c r="O26" s="51">
        <v>861.3</v>
      </c>
      <c r="P26" s="51">
        <v>864</v>
      </c>
      <c r="Q26" s="51">
        <v>858.1</v>
      </c>
      <c r="R26" s="52">
        <f t="shared" si="1"/>
        <v>5.8999999999999773</v>
      </c>
      <c r="S26" s="51">
        <v>1012.3</v>
      </c>
      <c r="T26" s="51">
        <v>1018.4</v>
      </c>
      <c r="U26" s="51">
        <v>1005.7</v>
      </c>
      <c r="V26" s="52">
        <f t="shared" si="2"/>
        <v>12.699999999999932</v>
      </c>
      <c r="W26" s="53">
        <v>1</v>
      </c>
      <c r="X26" s="53">
        <v>10</v>
      </c>
      <c r="Y26" s="53">
        <v>2</v>
      </c>
      <c r="Z26" s="51">
        <v>9.3000000000000007</v>
      </c>
      <c r="AA26" s="51">
        <v>0</v>
      </c>
      <c r="AB26" s="54">
        <v>3.3</v>
      </c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16"/>
      <c r="AN26" s="16"/>
      <c r="AO26" s="16"/>
      <c r="AP26" s="16"/>
      <c r="AQ26" s="16"/>
      <c r="AR26" s="16"/>
      <c r="AS26" s="85"/>
      <c r="AT26" s="16"/>
      <c r="AU26" s="16"/>
      <c r="AV26" s="16"/>
      <c r="AW26" s="16"/>
      <c r="AX26" s="16"/>
      <c r="AY26" s="131">
        <v>68</v>
      </c>
      <c r="AZ26" s="43">
        <v>1.2</v>
      </c>
      <c r="BA26" s="45">
        <v>68</v>
      </c>
      <c r="BB26" s="44">
        <v>5.6</v>
      </c>
      <c r="BC26" s="43">
        <v>1.2</v>
      </c>
      <c r="BD26" s="46"/>
    </row>
    <row r="27" spans="1:56">
      <c r="A27" s="55">
        <v>19</v>
      </c>
      <c r="B27" s="51">
        <v>14.4</v>
      </c>
      <c r="C27" s="51">
        <v>21.7</v>
      </c>
      <c r="D27" s="51">
        <v>6</v>
      </c>
      <c r="E27" s="52">
        <f t="shared" si="0"/>
        <v>15.7</v>
      </c>
      <c r="F27" s="51">
        <v>3</v>
      </c>
      <c r="G27" s="51">
        <v>8.5</v>
      </c>
      <c r="H27" s="51">
        <v>7.8</v>
      </c>
      <c r="I27" s="51">
        <v>10.9</v>
      </c>
      <c r="J27" s="51">
        <v>6.7</v>
      </c>
      <c r="K27" s="51">
        <v>3.3</v>
      </c>
      <c r="L27" s="53">
        <v>51</v>
      </c>
      <c r="M27" s="53">
        <v>81</v>
      </c>
      <c r="N27" s="53">
        <v>28</v>
      </c>
      <c r="O27" s="51">
        <v>860.6</v>
      </c>
      <c r="P27" s="51">
        <v>864.2</v>
      </c>
      <c r="Q27" s="51">
        <v>857.9</v>
      </c>
      <c r="R27" s="52">
        <f t="shared" si="1"/>
        <v>6.3000000000000682</v>
      </c>
      <c r="S27" s="51">
        <v>1010</v>
      </c>
      <c r="T27" s="51">
        <v>1014.3</v>
      </c>
      <c r="U27" s="51">
        <v>1005.8</v>
      </c>
      <c r="V27" s="52">
        <f t="shared" si="2"/>
        <v>8.5</v>
      </c>
      <c r="W27" s="53">
        <v>2</v>
      </c>
      <c r="X27" s="53">
        <v>10</v>
      </c>
      <c r="Y27" s="53">
        <v>2</v>
      </c>
      <c r="Z27" s="51">
        <v>8</v>
      </c>
      <c r="AA27" s="51">
        <v>0.3</v>
      </c>
      <c r="AB27" s="54">
        <v>3.34</v>
      </c>
      <c r="AC27" s="54" t="s">
        <v>107</v>
      </c>
      <c r="AD27" s="54"/>
      <c r="AE27" s="54"/>
      <c r="AF27" s="54"/>
      <c r="AG27" s="54"/>
      <c r="AH27" s="54"/>
      <c r="AI27" s="54"/>
      <c r="AJ27" s="54"/>
      <c r="AK27" s="54"/>
      <c r="AL27" s="54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31">
        <v>68</v>
      </c>
      <c r="AZ27" s="43">
        <v>1.2</v>
      </c>
      <c r="BA27" s="45">
        <v>315</v>
      </c>
      <c r="BB27" s="44">
        <v>7.8</v>
      </c>
      <c r="BC27" s="43">
        <v>1.2</v>
      </c>
      <c r="BD27" s="46"/>
    </row>
    <row r="28" spans="1:56">
      <c r="A28" s="55">
        <v>20</v>
      </c>
      <c r="B28" s="51">
        <v>12.1</v>
      </c>
      <c r="C28" s="51">
        <v>18.600000000000001</v>
      </c>
      <c r="D28" s="51">
        <v>4.7</v>
      </c>
      <c r="E28" s="52">
        <f t="shared" si="0"/>
        <v>13.900000000000002</v>
      </c>
      <c r="F28" s="51">
        <v>2.5</v>
      </c>
      <c r="G28" s="51">
        <v>8.4</v>
      </c>
      <c r="H28" s="51">
        <v>8.9</v>
      </c>
      <c r="I28" s="51">
        <v>10.8</v>
      </c>
      <c r="J28" s="51">
        <v>5.6</v>
      </c>
      <c r="K28" s="51">
        <v>5.2</v>
      </c>
      <c r="L28" s="53">
        <v>68</v>
      </c>
      <c r="M28" s="53">
        <v>95</v>
      </c>
      <c r="N28" s="53">
        <v>30</v>
      </c>
      <c r="O28" s="51">
        <v>864.8</v>
      </c>
      <c r="P28" s="51">
        <v>866.3</v>
      </c>
      <c r="Q28" s="51">
        <v>863.8</v>
      </c>
      <c r="R28" s="52">
        <f t="shared" si="1"/>
        <v>2.5</v>
      </c>
      <c r="S28" s="51">
        <v>1016.4</v>
      </c>
      <c r="T28" s="51">
        <v>1019.7</v>
      </c>
      <c r="U28" s="51">
        <v>1013.1</v>
      </c>
      <c r="V28" s="52">
        <f t="shared" si="2"/>
        <v>6.6000000000000227</v>
      </c>
      <c r="W28" s="53">
        <v>2</v>
      </c>
      <c r="X28" s="53">
        <v>10</v>
      </c>
      <c r="Y28" s="53">
        <v>2</v>
      </c>
      <c r="Z28" s="51">
        <v>9</v>
      </c>
      <c r="AA28" s="51">
        <v>0</v>
      </c>
      <c r="AB28" s="54">
        <v>2.69</v>
      </c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31">
        <v>23</v>
      </c>
      <c r="AZ28" s="43">
        <v>1.9</v>
      </c>
      <c r="BA28" s="45">
        <v>23</v>
      </c>
      <c r="BB28" s="44">
        <v>4.8</v>
      </c>
      <c r="BC28" s="43">
        <v>1.9</v>
      </c>
      <c r="BD28" s="46"/>
    </row>
    <row r="29" spans="1:56">
      <c r="A29" s="55">
        <v>21</v>
      </c>
      <c r="B29" s="51">
        <v>12</v>
      </c>
      <c r="C29" s="51">
        <v>22.4</v>
      </c>
      <c r="D29" s="51">
        <v>1.4</v>
      </c>
      <c r="E29" s="52">
        <f t="shared" si="0"/>
        <v>21</v>
      </c>
      <c r="F29" s="51">
        <v>-0.2</v>
      </c>
      <c r="G29" s="51">
        <v>7.4</v>
      </c>
      <c r="H29" s="51">
        <v>7.4</v>
      </c>
      <c r="I29" s="51">
        <v>8</v>
      </c>
      <c r="J29" s="51">
        <v>5.3</v>
      </c>
      <c r="K29" s="51">
        <v>2.2999999999999998</v>
      </c>
      <c r="L29" s="53">
        <v>51</v>
      </c>
      <c r="M29" s="53">
        <v>78</v>
      </c>
      <c r="N29" s="53">
        <v>24</v>
      </c>
      <c r="O29" s="51">
        <v>861.1</v>
      </c>
      <c r="P29" s="51">
        <v>863.6</v>
      </c>
      <c r="Q29" s="51">
        <v>858.6</v>
      </c>
      <c r="R29" s="52">
        <f t="shared" si="1"/>
        <v>5</v>
      </c>
      <c r="S29" s="51">
        <v>1012.8</v>
      </c>
      <c r="T29" s="51">
        <v>1018.7</v>
      </c>
      <c r="U29" s="51">
        <v>1006.3</v>
      </c>
      <c r="V29" s="52">
        <f t="shared" si="2"/>
        <v>12.400000000000091</v>
      </c>
      <c r="W29" s="53"/>
      <c r="X29" s="53">
        <v>10</v>
      </c>
      <c r="Y29" s="53">
        <v>2</v>
      </c>
      <c r="Z29" s="51">
        <v>9.5</v>
      </c>
      <c r="AA29" s="51">
        <v>0</v>
      </c>
      <c r="AB29" s="54">
        <v>3.21</v>
      </c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31">
        <v>338</v>
      </c>
      <c r="AZ29" s="43">
        <v>1.1000000000000001</v>
      </c>
      <c r="BA29" s="45">
        <v>203</v>
      </c>
      <c r="BB29" s="44">
        <v>4.2</v>
      </c>
      <c r="BC29" s="43">
        <v>1</v>
      </c>
      <c r="BD29" s="46"/>
    </row>
    <row r="30" spans="1:56">
      <c r="A30" s="55">
        <v>22</v>
      </c>
      <c r="B30" s="51">
        <v>11.5</v>
      </c>
      <c r="C30" s="51">
        <v>21.5</v>
      </c>
      <c r="D30" s="56">
        <v>2.2999999999999998</v>
      </c>
      <c r="E30" s="52">
        <f t="shared" si="0"/>
        <v>19.2</v>
      </c>
      <c r="F30" s="51">
        <v>-0.7</v>
      </c>
      <c r="G30" s="51">
        <v>6.2</v>
      </c>
      <c r="H30" s="51">
        <v>5.3</v>
      </c>
      <c r="I30" s="51">
        <v>6.3</v>
      </c>
      <c r="J30" s="51">
        <v>5.0999999999999996</v>
      </c>
      <c r="K30" s="51">
        <v>-0.9</v>
      </c>
      <c r="L30" s="53">
        <v>41</v>
      </c>
      <c r="M30" s="53">
        <v>63</v>
      </c>
      <c r="N30" s="53">
        <v>23</v>
      </c>
      <c r="O30" s="51">
        <v>861.3</v>
      </c>
      <c r="P30" s="51">
        <v>863</v>
      </c>
      <c r="Q30" s="51">
        <v>859.9</v>
      </c>
      <c r="R30" s="52">
        <f t="shared" si="1"/>
        <v>3.1000000000000227</v>
      </c>
      <c r="S30" s="51">
        <v>1012.8</v>
      </c>
      <c r="T30" s="51">
        <v>1017</v>
      </c>
      <c r="U30" s="51">
        <v>1008.6</v>
      </c>
      <c r="V30" s="52">
        <f t="shared" si="2"/>
        <v>8.3999999999999773</v>
      </c>
      <c r="W30" s="53"/>
      <c r="X30" s="53">
        <v>10</v>
      </c>
      <c r="Y30" s="53">
        <v>2</v>
      </c>
      <c r="Z30" s="51">
        <v>9.5</v>
      </c>
      <c r="AA30" s="51">
        <v>0</v>
      </c>
      <c r="AB30" s="54">
        <v>2.65</v>
      </c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17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42" t="s">
        <v>91</v>
      </c>
      <c r="AZ30" s="43">
        <v>0</v>
      </c>
      <c r="BA30" s="45">
        <v>23</v>
      </c>
      <c r="BB30" s="44">
        <v>3.6</v>
      </c>
      <c r="BC30" s="43">
        <v>1.1000000000000001</v>
      </c>
      <c r="BD30" s="46"/>
    </row>
    <row r="31" spans="1:56">
      <c r="A31" s="55">
        <v>23</v>
      </c>
      <c r="B31" s="51">
        <v>12.4</v>
      </c>
      <c r="C31" s="51">
        <v>22.6</v>
      </c>
      <c r="D31" s="51">
        <v>3.8</v>
      </c>
      <c r="E31" s="52">
        <f t="shared" si="0"/>
        <v>18.8</v>
      </c>
      <c r="F31" s="51">
        <v>0</v>
      </c>
      <c r="G31" s="51">
        <v>5.4</v>
      </c>
      <c r="H31" s="51">
        <v>5.0999999999999996</v>
      </c>
      <c r="I31" s="51">
        <v>6.5</v>
      </c>
      <c r="J31" s="51">
        <v>4.3</v>
      </c>
      <c r="K31" s="51">
        <v>-2.2999999999999998</v>
      </c>
      <c r="L31" s="53">
        <v>38</v>
      </c>
      <c r="M31" s="53">
        <v>60</v>
      </c>
      <c r="N31" s="53">
        <v>16</v>
      </c>
      <c r="O31" s="51">
        <v>861.8</v>
      </c>
      <c r="P31" s="51">
        <v>863.2</v>
      </c>
      <c r="Q31" s="51">
        <v>860.1</v>
      </c>
      <c r="R31" s="52">
        <f t="shared" si="1"/>
        <v>3.1000000000000227</v>
      </c>
      <c r="S31" s="51">
        <v>1012.7</v>
      </c>
      <c r="T31" s="51">
        <v>1017.1</v>
      </c>
      <c r="U31" s="51">
        <v>1009</v>
      </c>
      <c r="V31" s="52">
        <f t="shared" si="2"/>
        <v>8.1000000000000227</v>
      </c>
      <c r="W31" s="53"/>
      <c r="X31" s="53">
        <v>10</v>
      </c>
      <c r="Y31" s="53">
        <v>2</v>
      </c>
      <c r="Z31" s="51">
        <v>9.6</v>
      </c>
      <c r="AA31" s="51">
        <v>0</v>
      </c>
      <c r="AB31" s="54">
        <v>3.51</v>
      </c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17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31">
        <v>23</v>
      </c>
      <c r="AZ31" s="43">
        <v>0.8</v>
      </c>
      <c r="BA31" s="45">
        <v>23</v>
      </c>
      <c r="BB31" s="44">
        <v>5</v>
      </c>
      <c r="BC31" s="43">
        <v>0.8</v>
      </c>
      <c r="BD31" s="46"/>
    </row>
    <row r="32" spans="1:56">
      <c r="A32" s="55">
        <v>24</v>
      </c>
      <c r="B32" s="51">
        <v>9.8000000000000007</v>
      </c>
      <c r="C32" s="51">
        <v>17.2</v>
      </c>
      <c r="D32" s="51">
        <v>3</v>
      </c>
      <c r="E32" s="52">
        <f t="shared" si="0"/>
        <v>14.2</v>
      </c>
      <c r="F32" s="51">
        <v>-0.3</v>
      </c>
      <c r="G32" s="51">
        <v>3.8</v>
      </c>
      <c r="H32" s="51">
        <v>4.5999999999999996</v>
      </c>
      <c r="I32" s="51">
        <v>5.7</v>
      </c>
      <c r="J32" s="51">
        <v>4.4000000000000004</v>
      </c>
      <c r="K32" s="51">
        <v>-3.6</v>
      </c>
      <c r="L32" s="53">
        <v>40</v>
      </c>
      <c r="M32" s="53">
        <v>69</v>
      </c>
      <c r="N32" s="53">
        <v>24</v>
      </c>
      <c r="O32" s="51">
        <v>865</v>
      </c>
      <c r="P32" s="51">
        <v>867</v>
      </c>
      <c r="Q32" s="51">
        <v>863.5</v>
      </c>
      <c r="R32" s="52">
        <f t="shared" si="1"/>
        <v>3.5</v>
      </c>
      <c r="S32" s="51">
        <v>1017.5</v>
      </c>
      <c r="T32" s="51">
        <v>1022.3</v>
      </c>
      <c r="U32" s="51">
        <v>1013</v>
      </c>
      <c r="V32" s="52">
        <f t="shared" si="2"/>
        <v>9.2999999999999545</v>
      </c>
      <c r="W32" s="53"/>
      <c r="X32" s="53">
        <v>10</v>
      </c>
      <c r="Y32" s="53">
        <v>2</v>
      </c>
      <c r="Z32" s="51">
        <v>9.4</v>
      </c>
      <c r="AA32" s="51">
        <v>0</v>
      </c>
      <c r="AB32" s="54">
        <v>3.63</v>
      </c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16"/>
      <c r="AN32" s="17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31">
        <v>23</v>
      </c>
      <c r="AZ32" s="43">
        <v>1</v>
      </c>
      <c r="BA32" s="45">
        <v>23</v>
      </c>
      <c r="BB32" s="44">
        <v>4.8</v>
      </c>
      <c r="BC32" s="43">
        <v>0.9</v>
      </c>
      <c r="BD32" s="46"/>
    </row>
    <row r="33" spans="1:56">
      <c r="A33" s="50">
        <v>25</v>
      </c>
      <c r="B33" s="51">
        <v>8.5</v>
      </c>
      <c r="C33" s="51">
        <v>17.2</v>
      </c>
      <c r="D33" s="51">
        <v>-0.8</v>
      </c>
      <c r="E33" s="52">
        <f t="shared" si="0"/>
        <v>18</v>
      </c>
      <c r="F33" s="51">
        <v>-2</v>
      </c>
      <c r="G33" s="51">
        <v>3.6</v>
      </c>
      <c r="H33" s="51">
        <v>5.4</v>
      </c>
      <c r="I33" s="51">
        <v>7.9</v>
      </c>
      <c r="J33" s="51">
        <v>3.4</v>
      </c>
      <c r="K33" s="51">
        <v>-1.8</v>
      </c>
      <c r="L33" s="53">
        <v>49</v>
      </c>
      <c r="M33" s="53">
        <v>67</v>
      </c>
      <c r="N33" s="53">
        <v>32</v>
      </c>
      <c r="O33" s="51">
        <v>865.6</v>
      </c>
      <c r="P33" s="51">
        <v>867.3</v>
      </c>
      <c r="Q33" s="51">
        <v>863.6</v>
      </c>
      <c r="R33" s="52">
        <f t="shared" si="1"/>
        <v>3.6999999999999318</v>
      </c>
      <c r="S33" s="51">
        <v>1019.8</v>
      </c>
      <c r="T33" s="51">
        <v>1024.5</v>
      </c>
      <c r="U33" s="51">
        <v>1015.9</v>
      </c>
      <c r="V33" s="52">
        <f t="shared" si="2"/>
        <v>8.6000000000000227</v>
      </c>
      <c r="W33" s="53">
        <v>3</v>
      </c>
      <c r="X33" s="53">
        <v>10</v>
      </c>
      <c r="Y33" s="53">
        <v>2</v>
      </c>
      <c r="Z33" s="51">
        <v>7.6</v>
      </c>
      <c r="AA33" s="51">
        <v>0</v>
      </c>
      <c r="AB33" s="54">
        <v>1.3</v>
      </c>
      <c r="AC33" s="54"/>
      <c r="AD33" s="54"/>
      <c r="AE33" s="54"/>
      <c r="AF33" s="54"/>
      <c r="AG33" s="54"/>
      <c r="AH33" s="54"/>
      <c r="AI33" s="54"/>
      <c r="AJ33" s="54"/>
      <c r="AK33" s="54"/>
      <c r="AL33" s="54" t="s">
        <v>110</v>
      </c>
      <c r="AM33" s="17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2" t="s">
        <v>91</v>
      </c>
      <c r="AZ33" s="132">
        <v>0</v>
      </c>
      <c r="BA33" s="47">
        <v>68</v>
      </c>
      <c r="BB33" s="117">
        <v>5</v>
      </c>
      <c r="BC33" s="48">
        <v>0.5</v>
      </c>
      <c r="BD33" s="48"/>
    </row>
    <row r="34" spans="1:56">
      <c r="A34" s="50">
        <v>26</v>
      </c>
      <c r="B34" s="51">
        <v>11.6</v>
      </c>
      <c r="C34" s="51">
        <v>17.399999999999999</v>
      </c>
      <c r="D34" s="51">
        <v>6.4</v>
      </c>
      <c r="E34" s="52">
        <f t="shared" si="0"/>
        <v>10.999999999999998</v>
      </c>
      <c r="F34" s="51">
        <v>4.5</v>
      </c>
      <c r="G34" s="51">
        <v>6.6</v>
      </c>
      <c r="H34" s="51">
        <v>6.9</v>
      </c>
      <c r="I34" s="51">
        <v>7.4</v>
      </c>
      <c r="J34" s="51">
        <v>6.3</v>
      </c>
      <c r="K34" s="51">
        <v>1.8</v>
      </c>
      <c r="L34" s="53">
        <v>53</v>
      </c>
      <c r="M34" s="53">
        <v>73</v>
      </c>
      <c r="N34" s="53">
        <v>37</v>
      </c>
      <c r="O34" s="51">
        <v>867.7</v>
      </c>
      <c r="P34" s="51">
        <v>869.3</v>
      </c>
      <c r="Q34" s="51">
        <v>866.1</v>
      </c>
      <c r="R34" s="52">
        <f t="shared" si="1"/>
        <v>3.1999999999999318</v>
      </c>
      <c r="S34" s="51">
        <v>1020.5</v>
      </c>
      <c r="T34" s="51">
        <v>1024</v>
      </c>
      <c r="U34" s="51">
        <v>1017.6</v>
      </c>
      <c r="V34" s="52">
        <f t="shared" si="2"/>
        <v>6.3999999999999773</v>
      </c>
      <c r="W34" s="53">
        <v>6</v>
      </c>
      <c r="X34" s="53">
        <v>10</v>
      </c>
      <c r="Y34" s="53">
        <v>2</v>
      </c>
      <c r="Z34" s="51">
        <v>2.2999999999999998</v>
      </c>
      <c r="AA34" s="51">
        <v>0</v>
      </c>
      <c r="AB34" s="54">
        <v>3.26</v>
      </c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2" t="s">
        <v>86</v>
      </c>
      <c r="AZ34" s="12">
        <v>0.8</v>
      </c>
      <c r="BA34" s="47">
        <v>158</v>
      </c>
      <c r="BB34" s="117">
        <v>4.8</v>
      </c>
      <c r="BC34" s="48">
        <v>0.7</v>
      </c>
      <c r="BD34" s="48"/>
    </row>
    <row r="35" spans="1:56">
      <c r="A35" s="50">
        <v>27</v>
      </c>
      <c r="B35" s="51">
        <v>14</v>
      </c>
      <c r="C35" s="51">
        <v>20.9</v>
      </c>
      <c r="D35" s="51">
        <v>8.1999999999999993</v>
      </c>
      <c r="E35" s="52">
        <f t="shared" si="0"/>
        <v>12.7</v>
      </c>
      <c r="F35" s="51">
        <v>8.4</v>
      </c>
      <c r="G35" s="51">
        <v>10.199999999999999</v>
      </c>
      <c r="H35" s="51">
        <v>10</v>
      </c>
      <c r="I35" s="51">
        <v>11.3</v>
      </c>
      <c r="J35" s="51">
        <v>7.9</v>
      </c>
      <c r="K35" s="51">
        <v>7.1</v>
      </c>
      <c r="L35" s="53">
        <v>62</v>
      </c>
      <c r="M35" s="53">
        <v>91</v>
      </c>
      <c r="N35" s="53">
        <v>34</v>
      </c>
      <c r="O35" s="51">
        <v>864.5</v>
      </c>
      <c r="P35" s="51">
        <v>867.8</v>
      </c>
      <c r="Q35" s="51">
        <v>860.1</v>
      </c>
      <c r="R35" s="52">
        <f t="shared" si="1"/>
        <v>7.6999999999999318</v>
      </c>
      <c r="S35" s="51">
        <v>1015.1</v>
      </c>
      <c r="T35" s="51">
        <v>1019.2</v>
      </c>
      <c r="U35" s="51">
        <v>1009.3</v>
      </c>
      <c r="V35" s="52">
        <f t="shared" si="2"/>
        <v>9.9000000000000909</v>
      </c>
      <c r="W35" s="53">
        <v>5</v>
      </c>
      <c r="X35" s="53">
        <v>10</v>
      </c>
      <c r="Y35" s="53">
        <v>2</v>
      </c>
      <c r="Z35" s="51">
        <v>6</v>
      </c>
      <c r="AA35" s="51">
        <v>0.2</v>
      </c>
      <c r="AB35" s="54">
        <v>2.31</v>
      </c>
      <c r="AC35" s="54" t="s">
        <v>107</v>
      </c>
      <c r="AD35" s="54"/>
      <c r="AE35" s="54"/>
      <c r="AF35" s="54"/>
      <c r="AG35" s="54"/>
      <c r="AH35" s="54"/>
      <c r="AI35" s="54"/>
      <c r="AJ35" s="54"/>
      <c r="AK35" s="54"/>
      <c r="AL35" s="54"/>
      <c r="AM35" s="79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2">
        <v>203</v>
      </c>
      <c r="AZ35" s="12">
        <v>2.4</v>
      </c>
      <c r="BA35" s="47">
        <v>203</v>
      </c>
      <c r="BB35" s="117">
        <v>11.2</v>
      </c>
      <c r="BC35" s="48">
        <v>2.4</v>
      </c>
      <c r="BD35" s="48"/>
    </row>
    <row r="36" spans="1:56">
      <c r="A36" s="50">
        <v>28</v>
      </c>
      <c r="B36" s="57">
        <v>12.8</v>
      </c>
      <c r="C36" s="51">
        <v>22.5</v>
      </c>
      <c r="D36" s="51">
        <v>9</v>
      </c>
      <c r="E36" s="52">
        <f t="shared" si="0"/>
        <v>13.5</v>
      </c>
      <c r="F36" s="51">
        <v>5</v>
      </c>
      <c r="G36" s="51">
        <v>8.9</v>
      </c>
      <c r="H36" s="51">
        <v>8.9</v>
      </c>
      <c r="I36" s="51">
        <v>9.3000000000000007</v>
      </c>
      <c r="J36" s="51">
        <v>8.3000000000000007</v>
      </c>
      <c r="K36" s="51">
        <v>5.3</v>
      </c>
      <c r="L36" s="53">
        <v>61</v>
      </c>
      <c r="M36" s="53">
        <v>77</v>
      </c>
      <c r="N36" s="53">
        <v>40</v>
      </c>
      <c r="O36" s="51">
        <v>860.1</v>
      </c>
      <c r="P36" s="51">
        <v>860.5</v>
      </c>
      <c r="Q36" s="51">
        <v>859.6</v>
      </c>
      <c r="R36" s="52">
        <f t="shared" si="1"/>
        <v>0.89999999999997726</v>
      </c>
      <c r="S36" s="51">
        <v>1011.3</v>
      </c>
      <c r="T36" s="51">
        <v>1012.6</v>
      </c>
      <c r="U36" s="51">
        <v>1010.1</v>
      </c>
      <c r="V36" s="52">
        <f t="shared" si="2"/>
        <v>2.5</v>
      </c>
      <c r="W36" s="53">
        <v>2</v>
      </c>
      <c r="X36" s="53">
        <v>10</v>
      </c>
      <c r="Y36" s="53">
        <v>2</v>
      </c>
      <c r="Z36" s="51">
        <v>7.6</v>
      </c>
      <c r="AA36" s="51">
        <v>0</v>
      </c>
      <c r="AB36" s="54"/>
      <c r="AC36" s="54"/>
      <c r="AD36" s="54"/>
      <c r="AE36" s="54"/>
      <c r="AF36" s="54"/>
      <c r="AG36" s="54"/>
      <c r="AH36" s="54"/>
      <c r="AI36" s="54"/>
      <c r="AJ36" s="54" t="s">
        <v>82</v>
      </c>
      <c r="AK36" s="54"/>
      <c r="AL36" s="54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2">
        <v>248</v>
      </c>
      <c r="AZ36" s="12">
        <v>2.4</v>
      </c>
      <c r="BA36" s="47">
        <v>248</v>
      </c>
      <c r="BB36" s="117">
        <v>6.2</v>
      </c>
      <c r="BC36" s="48">
        <v>2.5</v>
      </c>
      <c r="BD36" s="48"/>
    </row>
    <row r="37" spans="1:56">
      <c r="A37" s="50">
        <v>29</v>
      </c>
      <c r="B37" s="51">
        <v>11.7</v>
      </c>
      <c r="C37" s="51">
        <v>17.399999999999999</v>
      </c>
      <c r="D37" s="51">
        <v>9.1999999999999993</v>
      </c>
      <c r="E37" s="52">
        <f t="shared" si="0"/>
        <v>8.1999999999999993</v>
      </c>
      <c r="F37" s="51">
        <v>7</v>
      </c>
      <c r="G37" s="51">
        <v>7.8</v>
      </c>
      <c r="H37" s="51">
        <v>7.9</v>
      </c>
      <c r="I37" s="51">
        <v>8.3000000000000007</v>
      </c>
      <c r="J37" s="51">
        <v>7.4</v>
      </c>
      <c r="K37" s="51">
        <v>3.6</v>
      </c>
      <c r="L37" s="53">
        <v>55</v>
      </c>
      <c r="M37" s="53">
        <v>66</v>
      </c>
      <c r="N37" s="53">
        <v>49</v>
      </c>
      <c r="O37" s="51">
        <v>857.6</v>
      </c>
      <c r="P37" s="51">
        <v>858.5</v>
      </c>
      <c r="Q37" s="51">
        <v>856.5</v>
      </c>
      <c r="R37" s="52">
        <f t="shared" si="1"/>
        <v>2</v>
      </c>
      <c r="S37" s="51">
        <v>1007.4</v>
      </c>
      <c r="T37" s="51">
        <v>1008.8</v>
      </c>
      <c r="U37" s="51">
        <v>1005.6</v>
      </c>
      <c r="V37" s="52">
        <f t="shared" si="2"/>
        <v>3.1999999999999318</v>
      </c>
      <c r="W37" s="53">
        <v>7</v>
      </c>
      <c r="X37" s="53">
        <v>10</v>
      </c>
      <c r="Y37" s="53">
        <v>2</v>
      </c>
      <c r="Z37" s="51">
        <v>2.2000000000000002</v>
      </c>
      <c r="AA37" s="51" t="s">
        <v>88</v>
      </c>
      <c r="AB37" s="54"/>
      <c r="AC37" s="54" t="s">
        <v>121</v>
      </c>
      <c r="AD37" s="54"/>
      <c r="AE37" s="54"/>
      <c r="AF37" s="54"/>
      <c r="AG37" s="54"/>
      <c r="AH37" s="54"/>
      <c r="AI37" s="54"/>
      <c r="AJ37" s="54"/>
      <c r="AK37" s="54"/>
      <c r="AL37" s="54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2">
        <v>248</v>
      </c>
      <c r="AZ37" s="132">
        <v>1</v>
      </c>
      <c r="BA37" s="47">
        <v>248</v>
      </c>
      <c r="BB37" s="117">
        <v>2.5</v>
      </c>
      <c r="BC37" s="48">
        <v>0.9</v>
      </c>
      <c r="BD37" s="48"/>
    </row>
    <row r="38" spans="1:56">
      <c r="A38" s="50">
        <v>30</v>
      </c>
      <c r="B38" s="51">
        <v>6</v>
      </c>
      <c r="C38" s="51">
        <v>9.4</v>
      </c>
      <c r="D38" s="51">
        <v>2.8</v>
      </c>
      <c r="E38" s="52">
        <f t="shared" si="0"/>
        <v>6.6000000000000005</v>
      </c>
      <c r="F38" s="51">
        <v>5.2</v>
      </c>
      <c r="G38" s="51">
        <v>5.3</v>
      </c>
      <c r="H38" s="51">
        <v>8.3000000000000007</v>
      </c>
      <c r="I38" s="51">
        <v>8.8000000000000007</v>
      </c>
      <c r="J38" s="51">
        <v>7.6</v>
      </c>
      <c r="K38" s="51">
        <v>4.5</v>
      </c>
      <c r="L38" s="53">
        <v>88</v>
      </c>
      <c r="M38" s="53">
        <v>94</v>
      </c>
      <c r="N38" s="53">
        <v>76</v>
      </c>
      <c r="O38" s="51">
        <v>859.2</v>
      </c>
      <c r="P38" s="51">
        <v>861.2</v>
      </c>
      <c r="Q38" s="51">
        <v>859.6</v>
      </c>
      <c r="R38" s="52">
        <f t="shared" si="1"/>
        <v>1.6000000000000227</v>
      </c>
      <c r="S38" s="51">
        <v>1012</v>
      </c>
      <c r="T38" s="51">
        <v>1014.7</v>
      </c>
      <c r="U38" s="51">
        <v>1011.1</v>
      </c>
      <c r="V38" s="52">
        <f t="shared" si="2"/>
        <v>3.6000000000000227</v>
      </c>
      <c r="W38" s="53">
        <v>8</v>
      </c>
      <c r="X38" s="53">
        <v>10</v>
      </c>
      <c r="Y38" s="53">
        <v>2</v>
      </c>
      <c r="Z38" s="51">
        <v>0</v>
      </c>
      <c r="AA38" s="51">
        <v>10.7</v>
      </c>
      <c r="AB38" s="54"/>
      <c r="AC38" s="54" t="s">
        <v>107</v>
      </c>
      <c r="AD38" s="54" t="s">
        <v>107</v>
      </c>
      <c r="AE38" s="54"/>
      <c r="AF38" s="54" t="s">
        <v>89</v>
      </c>
      <c r="AG38" s="54" t="s">
        <v>119</v>
      </c>
      <c r="AH38" s="54" t="s">
        <v>89</v>
      </c>
      <c r="AI38" s="54" t="s">
        <v>98</v>
      </c>
      <c r="AJ38" s="54"/>
      <c r="AK38" s="54"/>
      <c r="AL38" s="54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2">
        <v>23</v>
      </c>
      <c r="AZ38" s="12">
        <v>2.2999999999999998</v>
      </c>
      <c r="BA38" s="47">
        <v>68</v>
      </c>
      <c r="BB38" s="117">
        <v>6.7</v>
      </c>
      <c r="BC38" s="48">
        <v>2.4</v>
      </c>
      <c r="BD38" s="48"/>
    </row>
    <row r="39" spans="1:56">
      <c r="A39" s="50">
        <v>31</v>
      </c>
      <c r="B39" s="51"/>
      <c r="C39" s="51"/>
      <c r="D39" s="51"/>
      <c r="E39" s="52"/>
      <c r="F39" s="51"/>
      <c r="G39" s="51"/>
      <c r="H39" s="51"/>
      <c r="I39" s="51"/>
      <c r="J39" s="51"/>
      <c r="K39" s="51"/>
      <c r="L39" s="53"/>
      <c r="M39" s="53"/>
      <c r="N39" s="53"/>
      <c r="O39" s="51"/>
      <c r="P39" s="51"/>
      <c r="Q39" s="51"/>
      <c r="R39" s="52"/>
      <c r="S39" s="51"/>
      <c r="T39" s="51"/>
      <c r="U39" s="51"/>
      <c r="V39" s="52"/>
      <c r="W39" s="53"/>
      <c r="X39" s="53"/>
      <c r="Y39" s="53"/>
      <c r="Z39" s="59"/>
      <c r="AA39" s="51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2"/>
      <c r="AZ39" s="12"/>
      <c r="BA39" s="47"/>
      <c r="BB39" s="117"/>
      <c r="BC39" s="48"/>
      <c r="BD39" s="48"/>
    </row>
    <row r="40" spans="1:56">
      <c r="A40" s="3"/>
      <c r="B40" s="6">
        <f>STDEV(B9:B39)</f>
        <v>3.0534867953203064</v>
      </c>
      <c r="C40" s="6"/>
      <c r="D40" s="6"/>
      <c r="E40" s="6"/>
      <c r="F40" s="6"/>
      <c r="G40" s="6"/>
      <c r="H40" s="6"/>
      <c r="I40" s="6"/>
      <c r="J40" s="6"/>
      <c r="K40" s="6"/>
      <c r="L40" s="7"/>
      <c r="M40" s="7"/>
      <c r="N40" s="7"/>
      <c r="O40" s="6"/>
      <c r="P40" s="6"/>
      <c r="Q40" s="6"/>
      <c r="R40" s="21"/>
      <c r="S40" s="6"/>
      <c r="T40" s="6"/>
      <c r="U40" s="6"/>
      <c r="V40" s="6"/>
      <c r="W40" s="7"/>
      <c r="X40" s="7"/>
      <c r="Y40" s="7"/>
      <c r="Z40" s="8"/>
      <c r="AA40" s="8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</row>
    <row r="41" spans="1:56">
      <c r="A41" s="2"/>
      <c r="B41" s="6"/>
      <c r="C41" s="6"/>
      <c r="D41" s="6"/>
      <c r="E41" s="6"/>
      <c r="F41" s="6"/>
      <c r="G41" s="6"/>
      <c r="H41" s="6"/>
      <c r="I41" s="6"/>
      <c r="J41" s="6"/>
      <c r="K41" s="6"/>
      <c r="L41" s="7"/>
      <c r="M41" s="7"/>
      <c r="N41" s="7"/>
      <c r="O41" s="6"/>
      <c r="P41" s="6"/>
      <c r="Q41" s="6"/>
      <c r="R41" s="4"/>
      <c r="S41" s="6"/>
      <c r="T41" s="6"/>
      <c r="U41" s="6"/>
      <c r="V41" s="6"/>
      <c r="W41" s="7"/>
      <c r="X41" s="7"/>
      <c r="Y41" s="7"/>
      <c r="Z41" s="15"/>
      <c r="AA41" s="8"/>
      <c r="AB41" s="14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6"/>
    </row>
    <row r="42" spans="1:56" s="64" customFormat="1">
      <c r="A42" s="60" t="s">
        <v>35</v>
      </c>
      <c r="B42" s="61">
        <f t="shared" ref="B42:Q42" si="4">SUM(B9:B39)</f>
        <v>403.9</v>
      </c>
      <c r="C42" s="61">
        <f t="shared" si="4"/>
        <v>653.99999999999989</v>
      </c>
      <c r="D42" s="61">
        <f t="shared" si="4"/>
        <v>168.49999999999997</v>
      </c>
      <c r="E42" s="61">
        <f>SUM(E10:E39)</f>
        <v>463.89999999999992</v>
      </c>
      <c r="F42" s="61">
        <f t="shared" si="4"/>
        <v>104.3</v>
      </c>
      <c r="G42" s="61">
        <f t="shared" si="4"/>
        <v>230.3</v>
      </c>
      <c r="H42" s="61">
        <f t="shared" si="4"/>
        <v>215.20000000000005</v>
      </c>
      <c r="I42" s="61">
        <f t="shared" si="4"/>
        <v>253.70000000000007</v>
      </c>
      <c r="J42" s="61">
        <f t="shared" si="4"/>
        <v>182.30000000000007</v>
      </c>
      <c r="K42" s="61">
        <f t="shared" si="4"/>
        <v>59.4</v>
      </c>
      <c r="L42" s="61">
        <f t="shared" si="4"/>
        <v>1443</v>
      </c>
      <c r="M42" s="61">
        <f t="shared" si="4"/>
        <v>2156</v>
      </c>
      <c r="N42" s="61">
        <f t="shared" si="4"/>
        <v>852</v>
      </c>
      <c r="O42" s="61">
        <f t="shared" si="4"/>
        <v>25911.799999999992</v>
      </c>
      <c r="P42" s="61">
        <f t="shared" si="4"/>
        <v>25970.499999999996</v>
      </c>
      <c r="Q42" s="61">
        <f t="shared" si="4"/>
        <v>25848.599999999991</v>
      </c>
      <c r="R42" s="61">
        <f>P42-Q42</f>
        <v>121.90000000000509</v>
      </c>
      <c r="S42" s="61">
        <f t="shared" ref="S42:AM42" si="5">SUM(S9:S39)</f>
        <v>30432.399999999998</v>
      </c>
      <c r="T42" s="61">
        <f t="shared" si="5"/>
        <v>30559.3</v>
      </c>
      <c r="U42" s="61">
        <f t="shared" si="5"/>
        <v>30310.899999999991</v>
      </c>
      <c r="V42" s="61">
        <f t="shared" si="5"/>
        <v>248.40000000000009</v>
      </c>
      <c r="W42" s="61">
        <f t="shared" si="5"/>
        <v>56</v>
      </c>
      <c r="X42" s="61">
        <f t="shared" si="5"/>
        <v>300</v>
      </c>
      <c r="Y42" s="61">
        <f t="shared" si="5"/>
        <v>60</v>
      </c>
      <c r="Z42" s="62">
        <f t="shared" si="5"/>
        <v>238.6</v>
      </c>
      <c r="AA42" s="61">
        <f t="shared" si="5"/>
        <v>11.2</v>
      </c>
      <c r="AB42" s="63">
        <f t="shared" si="5"/>
        <v>98.77</v>
      </c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>
        <f t="shared" si="5"/>
        <v>0</v>
      </c>
    </row>
    <row r="43" spans="1:56" s="64" customFormat="1">
      <c r="A43" s="60" t="s">
        <v>36</v>
      </c>
      <c r="B43" s="61">
        <f t="shared" ref="B43:Q43" si="6">AVERAGEA(B9:B39)</f>
        <v>13.463333333333333</v>
      </c>
      <c r="C43" s="61">
        <f t="shared" si="6"/>
        <v>21.799999999999997</v>
      </c>
      <c r="D43" s="61">
        <f t="shared" si="6"/>
        <v>5.6166666666666654</v>
      </c>
      <c r="E43" s="61">
        <f>AVERAGEA(E10:E39)</f>
        <v>15.996551724137928</v>
      </c>
      <c r="F43" s="61">
        <f t="shared" si="6"/>
        <v>3.4766666666666666</v>
      </c>
      <c r="G43" s="61">
        <f t="shared" si="6"/>
        <v>7.6766666666666667</v>
      </c>
      <c r="H43" s="61">
        <f t="shared" si="6"/>
        <v>7.1733333333333347</v>
      </c>
      <c r="I43" s="61">
        <f t="shared" si="6"/>
        <v>8.4566666666666688</v>
      </c>
      <c r="J43" s="61">
        <f t="shared" si="6"/>
        <v>6.0766666666666689</v>
      </c>
      <c r="K43" s="61">
        <f t="shared" si="6"/>
        <v>1.98</v>
      </c>
      <c r="L43" s="61">
        <f t="shared" si="6"/>
        <v>48.1</v>
      </c>
      <c r="M43" s="61">
        <f t="shared" si="6"/>
        <v>71.86666666666666</v>
      </c>
      <c r="N43" s="61">
        <f t="shared" si="6"/>
        <v>28.4</v>
      </c>
      <c r="O43" s="61">
        <f t="shared" si="6"/>
        <v>863.72666666666635</v>
      </c>
      <c r="P43" s="61">
        <f t="shared" si="6"/>
        <v>865.68333333333317</v>
      </c>
      <c r="Q43" s="61">
        <f t="shared" si="6"/>
        <v>861.61999999999966</v>
      </c>
      <c r="R43" s="61">
        <f>P43-Q43</f>
        <v>4.0633333333335031</v>
      </c>
      <c r="S43" s="61">
        <f t="shared" ref="S43:AM43" si="7">AVERAGEA(S9:S39)</f>
        <v>1014.4133333333333</v>
      </c>
      <c r="T43" s="61">
        <f t="shared" si="7"/>
        <v>1018.6433333333333</v>
      </c>
      <c r="U43" s="61">
        <f t="shared" si="7"/>
        <v>1010.363333333333</v>
      </c>
      <c r="V43" s="61">
        <f t="shared" si="7"/>
        <v>8.2800000000000029</v>
      </c>
      <c r="W43" s="61">
        <f t="shared" si="7"/>
        <v>4.3076923076923075</v>
      </c>
      <c r="X43" s="61">
        <f t="shared" si="7"/>
        <v>10</v>
      </c>
      <c r="Y43" s="61">
        <f t="shared" si="7"/>
        <v>2</v>
      </c>
      <c r="Z43" s="62">
        <f t="shared" si="7"/>
        <v>7.9533333333333331</v>
      </c>
      <c r="AA43" s="61">
        <f t="shared" si="7"/>
        <v>0.37333333333333329</v>
      </c>
      <c r="AB43" s="61">
        <f t="shared" si="7"/>
        <v>3.6581481481481481</v>
      </c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 t="e">
        <f t="shared" si="7"/>
        <v>#DIV/0!</v>
      </c>
    </row>
    <row r="44" spans="1:56" s="64" customFormat="1">
      <c r="A44" s="60" t="s">
        <v>19</v>
      </c>
      <c r="B44" s="61">
        <f t="shared" ref="B44:Q44" si="8">MAXA(B9:B39)</f>
        <v>19.3</v>
      </c>
      <c r="C44" s="61">
        <f t="shared" si="8"/>
        <v>25.8</v>
      </c>
      <c r="D44" s="61">
        <f t="shared" si="8"/>
        <v>13.8</v>
      </c>
      <c r="E44" s="61">
        <f>MAXA(E10:E39)</f>
        <v>21.6</v>
      </c>
      <c r="F44" s="61">
        <f t="shared" si="8"/>
        <v>12.4</v>
      </c>
      <c r="G44" s="61">
        <f t="shared" si="8"/>
        <v>11.2</v>
      </c>
      <c r="H44" s="61">
        <f t="shared" si="8"/>
        <v>10</v>
      </c>
      <c r="I44" s="61">
        <f t="shared" si="8"/>
        <v>11.3</v>
      </c>
      <c r="J44" s="61">
        <f t="shared" si="8"/>
        <v>8.4</v>
      </c>
      <c r="K44" s="61">
        <f t="shared" si="8"/>
        <v>7.1</v>
      </c>
      <c r="L44" s="61">
        <f t="shared" si="8"/>
        <v>88</v>
      </c>
      <c r="M44" s="61">
        <f t="shared" si="8"/>
        <v>95</v>
      </c>
      <c r="N44" s="61">
        <f t="shared" si="8"/>
        <v>76</v>
      </c>
      <c r="O44" s="61">
        <f t="shared" si="8"/>
        <v>869.6</v>
      </c>
      <c r="P44" s="61">
        <f t="shared" si="8"/>
        <v>871.8</v>
      </c>
      <c r="Q44" s="61">
        <f t="shared" si="8"/>
        <v>867.6</v>
      </c>
      <c r="R44" s="61">
        <f>MAXA(R9:R39)</f>
        <v>7.8999999999999773</v>
      </c>
      <c r="S44" s="61">
        <f t="shared" ref="S44:AM44" si="9">MAXA(S9:S39)</f>
        <v>1020.8</v>
      </c>
      <c r="T44" s="61">
        <f t="shared" si="9"/>
        <v>1025.8</v>
      </c>
      <c r="U44" s="61">
        <f t="shared" si="9"/>
        <v>1017.6</v>
      </c>
      <c r="V44" s="61">
        <f t="shared" si="9"/>
        <v>12.699999999999932</v>
      </c>
      <c r="W44" s="61">
        <f t="shared" si="9"/>
        <v>8</v>
      </c>
      <c r="X44" s="61">
        <f t="shared" si="9"/>
        <v>10</v>
      </c>
      <c r="Y44" s="61">
        <f t="shared" si="9"/>
        <v>2</v>
      </c>
      <c r="Z44" s="62">
        <f t="shared" si="9"/>
        <v>10</v>
      </c>
      <c r="AA44" s="61">
        <f t="shared" si="9"/>
        <v>10.7</v>
      </c>
      <c r="AB44" s="61">
        <f t="shared" si="9"/>
        <v>5.5</v>
      </c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>
        <f t="shared" si="9"/>
        <v>0</v>
      </c>
    </row>
    <row r="45" spans="1:56" s="64" customFormat="1">
      <c r="A45" s="60" t="s">
        <v>20</v>
      </c>
      <c r="B45" s="61">
        <f t="shared" ref="B45:AM45" si="10">MINA(B9:B39)</f>
        <v>6</v>
      </c>
      <c r="C45" s="61">
        <f t="shared" si="10"/>
        <v>9.4</v>
      </c>
      <c r="D45" s="61">
        <f t="shared" si="10"/>
        <v>-0.8</v>
      </c>
      <c r="E45" s="61">
        <f>MINA(E10:E39)</f>
        <v>6.6000000000000005</v>
      </c>
      <c r="F45" s="61">
        <f t="shared" si="10"/>
        <v>-2.4</v>
      </c>
      <c r="G45" s="61">
        <f t="shared" si="10"/>
        <v>2.9</v>
      </c>
      <c r="H45" s="61">
        <f t="shared" si="10"/>
        <v>4.3</v>
      </c>
      <c r="I45" s="61">
        <f t="shared" si="10"/>
        <v>5.0999999999999996</v>
      </c>
      <c r="J45" s="61">
        <f t="shared" si="10"/>
        <v>3.1</v>
      </c>
      <c r="K45" s="61">
        <f t="shared" si="10"/>
        <v>-4.5</v>
      </c>
      <c r="L45" s="61">
        <f t="shared" si="10"/>
        <v>36</v>
      </c>
      <c r="M45" s="61">
        <f t="shared" si="10"/>
        <v>56</v>
      </c>
      <c r="N45" s="61">
        <f t="shared" si="10"/>
        <v>16</v>
      </c>
      <c r="O45" s="61">
        <f t="shared" si="10"/>
        <v>857.6</v>
      </c>
      <c r="P45" s="61">
        <f t="shared" si="10"/>
        <v>858.5</v>
      </c>
      <c r="Q45" s="61">
        <f t="shared" si="10"/>
        <v>852</v>
      </c>
      <c r="R45" s="61">
        <f t="shared" si="10"/>
        <v>0.89999999999997726</v>
      </c>
      <c r="S45" s="61">
        <f t="shared" si="10"/>
        <v>1004.2</v>
      </c>
      <c r="T45" s="61">
        <f t="shared" si="10"/>
        <v>1008</v>
      </c>
      <c r="U45" s="61">
        <f t="shared" si="10"/>
        <v>1000</v>
      </c>
      <c r="V45" s="61">
        <f t="shared" si="10"/>
        <v>2.5</v>
      </c>
      <c r="W45" s="61">
        <f t="shared" si="10"/>
        <v>1</v>
      </c>
      <c r="X45" s="61">
        <f t="shared" si="10"/>
        <v>10</v>
      </c>
      <c r="Y45" s="61">
        <f t="shared" si="10"/>
        <v>2</v>
      </c>
      <c r="Z45" s="62">
        <f t="shared" si="10"/>
        <v>0</v>
      </c>
      <c r="AA45" s="61">
        <f t="shared" si="10"/>
        <v>0</v>
      </c>
      <c r="AB45" s="61">
        <f t="shared" si="10"/>
        <v>1.3</v>
      </c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>
        <f t="shared" si="10"/>
        <v>0</v>
      </c>
    </row>
    <row r="46" spans="1:56">
      <c r="A46" s="2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4">
        <f t="shared" ref="R46:R51" si="11">P46-Q46</f>
        <v>0</v>
      </c>
      <c r="S46" s="6"/>
      <c r="T46" s="6"/>
      <c r="U46" s="6"/>
      <c r="V46" s="6"/>
      <c r="W46" s="6"/>
      <c r="X46" s="6"/>
      <c r="Y46" s="6"/>
      <c r="Z46" s="18"/>
      <c r="AA46" s="6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5"/>
    </row>
    <row r="47" spans="1:56" s="68" customFormat="1">
      <c r="A47" s="65" t="s">
        <v>35</v>
      </c>
      <c r="B47" s="66">
        <f t="shared" ref="B47:L47" si="12">SUM(B9:B18)</f>
        <v>151.79999999999998</v>
      </c>
      <c r="C47" s="66">
        <f t="shared" si="12"/>
        <v>248.09999999999997</v>
      </c>
      <c r="D47" s="66">
        <f t="shared" si="12"/>
        <v>59.699999999999996</v>
      </c>
      <c r="E47" s="66">
        <f>SUM(E9:E18)</f>
        <v>188.40000000000003</v>
      </c>
      <c r="F47" s="66">
        <f t="shared" si="12"/>
        <v>38</v>
      </c>
      <c r="G47" s="66">
        <f t="shared" si="12"/>
        <v>83.8</v>
      </c>
      <c r="H47" s="66">
        <f t="shared" si="12"/>
        <v>69.599999999999994</v>
      </c>
      <c r="I47" s="66">
        <f t="shared" si="12"/>
        <v>84.4</v>
      </c>
      <c r="J47" s="66">
        <f t="shared" si="12"/>
        <v>60.300000000000004</v>
      </c>
      <c r="K47" s="66">
        <f t="shared" si="12"/>
        <v>17.799999999999997</v>
      </c>
      <c r="L47" s="66">
        <f t="shared" si="12"/>
        <v>421</v>
      </c>
      <c r="M47" s="66"/>
      <c r="N47" s="66">
        <f>SUM(N9:N18)</f>
        <v>226</v>
      </c>
      <c r="O47" s="66">
        <f>SUM(O9:O18)</f>
        <v>8659.9</v>
      </c>
      <c r="P47" s="66">
        <f>SUM(P9:P18)</f>
        <v>8677.2000000000007</v>
      </c>
      <c r="Q47" s="66">
        <f>SUM(Q9:Q18)</f>
        <v>8641.6</v>
      </c>
      <c r="R47" s="66">
        <f t="shared" si="11"/>
        <v>35.600000000000364</v>
      </c>
      <c r="S47" s="66">
        <f t="shared" ref="S47:AB47" si="13">SUM(S9:S18)</f>
        <v>10161.199999999999</v>
      </c>
      <c r="T47" s="66">
        <f t="shared" si="13"/>
        <v>10206.300000000001</v>
      </c>
      <c r="U47" s="66">
        <f t="shared" si="13"/>
        <v>10120</v>
      </c>
      <c r="V47" s="66">
        <f t="shared" si="13"/>
        <v>86.300000000000296</v>
      </c>
      <c r="W47" s="66">
        <f t="shared" si="13"/>
        <v>1</v>
      </c>
      <c r="X47" s="66">
        <f t="shared" si="13"/>
        <v>100</v>
      </c>
      <c r="Y47" s="66">
        <f t="shared" si="13"/>
        <v>20</v>
      </c>
      <c r="Z47" s="66">
        <f>SUM(Z9:Z18)</f>
        <v>97.600000000000009</v>
      </c>
      <c r="AA47" s="66">
        <f t="shared" si="13"/>
        <v>0</v>
      </c>
      <c r="AB47" s="66">
        <f t="shared" si="13"/>
        <v>40.919999999999995</v>
      </c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67"/>
    </row>
    <row r="48" spans="1:56" s="68" customFormat="1">
      <c r="A48" s="65" t="s">
        <v>32</v>
      </c>
      <c r="B48" s="66">
        <f t="shared" ref="B48:Q48" si="14">AVERAGEA(B9:B18)</f>
        <v>15.179999999999998</v>
      </c>
      <c r="C48" s="66">
        <f t="shared" si="14"/>
        <v>24.809999999999995</v>
      </c>
      <c r="D48" s="66">
        <f t="shared" si="14"/>
        <v>5.97</v>
      </c>
      <c r="E48" s="66">
        <f>AVERAGEA(E9:E18)</f>
        <v>18.840000000000003</v>
      </c>
      <c r="F48" s="66">
        <f t="shared" si="14"/>
        <v>3.8</v>
      </c>
      <c r="G48" s="66">
        <f t="shared" si="14"/>
        <v>8.379999999999999</v>
      </c>
      <c r="H48" s="66">
        <f t="shared" si="14"/>
        <v>6.9599999999999991</v>
      </c>
      <c r="I48" s="66">
        <f t="shared" si="14"/>
        <v>8.4400000000000013</v>
      </c>
      <c r="J48" s="66">
        <f t="shared" si="14"/>
        <v>6.03</v>
      </c>
      <c r="K48" s="66">
        <f t="shared" si="14"/>
        <v>1.7799999999999998</v>
      </c>
      <c r="L48" s="66">
        <f t="shared" si="14"/>
        <v>42.1</v>
      </c>
      <c r="M48" s="66">
        <f t="shared" si="14"/>
        <v>69.3</v>
      </c>
      <c r="N48" s="66">
        <f t="shared" si="14"/>
        <v>22.6</v>
      </c>
      <c r="O48" s="66">
        <f t="shared" si="14"/>
        <v>865.99</v>
      </c>
      <c r="P48" s="66">
        <f t="shared" si="14"/>
        <v>867.72</v>
      </c>
      <c r="Q48" s="66">
        <f t="shared" si="14"/>
        <v>864.16000000000008</v>
      </c>
      <c r="R48" s="66">
        <f t="shared" si="11"/>
        <v>3.5599999999999454</v>
      </c>
      <c r="S48" s="66">
        <f t="shared" ref="S48:AB48" si="15">AVERAGEA(S9:S18)</f>
        <v>1016.1199999999999</v>
      </c>
      <c r="T48" s="66">
        <f t="shared" si="15"/>
        <v>1020.6300000000001</v>
      </c>
      <c r="U48" s="66">
        <f t="shared" si="15"/>
        <v>1012</v>
      </c>
      <c r="V48" s="66">
        <f t="shared" si="15"/>
        <v>8.6300000000000292</v>
      </c>
      <c r="W48" s="66">
        <f t="shared" si="15"/>
        <v>1</v>
      </c>
      <c r="X48" s="66">
        <f t="shared" si="15"/>
        <v>10</v>
      </c>
      <c r="Y48" s="66">
        <f t="shared" si="15"/>
        <v>2</v>
      </c>
      <c r="Z48" s="66">
        <f>AVERAGEA(Z9:Z18)</f>
        <v>9.7600000000000016</v>
      </c>
      <c r="AA48" s="66">
        <f t="shared" si="15"/>
        <v>0</v>
      </c>
      <c r="AB48" s="66">
        <f t="shared" si="15"/>
        <v>4.0919999999999996</v>
      </c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67"/>
    </row>
    <row r="49" spans="1:39" s="68" customFormat="1">
      <c r="A49" s="65" t="s">
        <v>19</v>
      </c>
      <c r="B49" s="66">
        <f t="shared" ref="B49:Q49" si="16">MAXA(B9:B18)</f>
        <v>16.7</v>
      </c>
      <c r="C49" s="66">
        <f t="shared" si="16"/>
        <v>25.8</v>
      </c>
      <c r="D49" s="66">
        <f t="shared" si="16"/>
        <v>9.1999999999999993</v>
      </c>
      <c r="E49" s="66">
        <f>MAXA(E9:E18)</f>
        <v>21.6</v>
      </c>
      <c r="F49" s="66">
        <f t="shared" si="16"/>
        <v>6.3</v>
      </c>
      <c r="G49" s="66">
        <f t="shared" si="16"/>
        <v>10</v>
      </c>
      <c r="H49" s="66">
        <f t="shared" si="16"/>
        <v>8.6999999999999993</v>
      </c>
      <c r="I49" s="66">
        <f t="shared" si="16"/>
        <v>11.2</v>
      </c>
      <c r="J49" s="66">
        <f t="shared" si="16"/>
        <v>7.7</v>
      </c>
      <c r="K49" s="66">
        <f t="shared" si="16"/>
        <v>5</v>
      </c>
      <c r="L49" s="66">
        <f t="shared" si="16"/>
        <v>55</v>
      </c>
      <c r="M49" s="66">
        <f t="shared" si="16"/>
        <v>84</v>
      </c>
      <c r="N49" s="66">
        <f t="shared" si="16"/>
        <v>31</v>
      </c>
      <c r="O49" s="66">
        <f t="shared" si="16"/>
        <v>869.6</v>
      </c>
      <c r="P49" s="66">
        <f t="shared" si="16"/>
        <v>871.8</v>
      </c>
      <c r="Q49" s="66">
        <f t="shared" si="16"/>
        <v>867.6</v>
      </c>
      <c r="R49" s="66">
        <f t="shared" si="11"/>
        <v>4.1999999999999318</v>
      </c>
      <c r="S49" s="66">
        <f t="shared" ref="S49:AB49" si="17">MAXA(S9:S18)</f>
        <v>1020</v>
      </c>
      <c r="T49" s="66">
        <f t="shared" si="17"/>
        <v>1025.3</v>
      </c>
      <c r="U49" s="66">
        <f t="shared" si="17"/>
        <v>1016.2</v>
      </c>
      <c r="V49" s="66">
        <f t="shared" si="17"/>
        <v>10.900000000000091</v>
      </c>
      <c r="W49" s="66">
        <f t="shared" si="17"/>
        <v>1</v>
      </c>
      <c r="X49" s="66">
        <f t="shared" si="17"/>
        <v>10</v>
      </c>
      <c r="Y49" s="66">
        <f t="shared" si="17"/>
        <v>2</v>
      </c>
      <c r="Z49" s="66">
        <f>MAXA(Z9:Z18)</f>
        <v>10</v>
      </c>
      <c r="AA49" s="66">
        <f t="shared" si="17"/>
        <v>0</v>
      </c>
      <c r="AB49" s="66">
        <f t="shared" si="17"/>
        <v>5.5</v>
      </c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67"/>
    </row>
    <row r="50" spans="1:39" s="68" customFormat="1">
      <c r="A50" s="65" t="s">
        <v>20</v>
      </c>
      <c r="B50" s="66">
        <f t="shared" ref="B50:Q50" si="18">MINA(B9:B18)</f>
        <v>13.4</v>
      </c>
      <c r="C50" s="66">
        <f t="shared" si="18"/>
        <v>23.2</v>
      </c>
      <c r="D50" s="66">
        <f t="shared" si="18"/>
        <v>2.8</v>
      </c>
      <c r="E50" s="66">
        <f>MINA(E9:E18)</f>
        <v>14.400000000000002</v>
      </c>
      <c r="F50" s="66">
        <f t="shared" si="18"/>
        <v>1.5</v>
      </c>
      <c r="G50" s="66">
        <f t="shared" si="18"/>
        <v>7</v>
      </c>
      <c r="H50" s="66">
        <f t="shared" si="18"/>
        <v>6</v>
      </c>
      <c r="I50" s="66">
        <f t="shared" si="18"/>
        <v>6.5</v>
      </c>
      <c r="J50" s="66">
        <f t="shared" si="18"/>
        <v>4.8</v>
      </c>
      <c r="K50" s="66">
        <f t="shared" si="18"/>
        <v>-0.2</v>
      </c>
      <c r="L50" s="66">
        <f t="shared" si="18"/>
        <v>36</v>
      </c>
      <c r="M50" s="66">
        <f t="shared" si="18"/>
        <v>59</v>
      </c>
      <c r="N50" s="66">
        <f t="shared" si="18"/>
        <v>17</v>
      </c>
      <c r="O50" s="66">
        <f t="shared" si="18"/>
        <v>860.8</v>
      </c>
      <c r="P50" s="66">
        <f t="shared" si="18"/>
        <v>862.7</v>
      </c>
      <c r="Q50" s="66">
        <f t="shared" si="18"/>
        <v>858.2</v>
      </c>
      <c r="R50" s="66">
        <f t="shared" si="11"/>
        <v>4.5</v>
      </c>
      <c r="S50" s="66">
        <f t="shared" ref="S50:AB50" si="19">MINA(S9:S18)</f>
        <v>1009.9</v>
      </c>
      <c r="T50" s="66">
        <f t="shared" si="19"/>
        <v>1013.1</v>
      </c>
      <c r="U50" s="66">
        <f t="shared" si="19"/>
        <v>1004.8</v>
      </c>
      <c r="V50" s="66">
        <f t="shared" si="19"/>
        <v>5.2000000000000455</v>
      </c>
      <c r="W50" s="66">
        <f t="shared" si="19"/>
        <v>1</v>
      </c>
      <c r="X50" s="66">
        <f t="shared" si="19"/>
        <v>10</v>
      </c>
      <c r="Y50" s="66">
        <f t="shared" si="19"/>
        <v>2</v>
      </c>
      <c r="Z50" s="66">
        <f>MINA(Z9:Z18)</f>
        <v>9</v>
      </c>
      <c r="AA50" s="66">
        <f t="shared" si="19"/>
        <v>0</v>
      </c>
      <c r="AB50" s="66">
        <f t="shared" si="19"/>
        <v>3.67</v>
      </c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67"/>
    </row>
    <row r="51" spans="1:39">
      <c r="A51" s="20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4">
        <f t="shared" si="11"/>
        <v>0</v>
      </c>
      <c r="S51" s="6"/>
      <c r="T51" s="6"/>
      <c r="U51" s="6"/>
      <c r="V51" s="6"/>
      <c r="W51" s="6"/>
      <c r="X51" s="6"/>
      <c r="Y51" s="6"/>
      <c r="Z51" s="18"/>
      <c r="AA51" s="6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5"/>
    </row>
    <row r="52" spans="1:39" s="72" customFormat="1">
      <c r="A52" s="69" t="s">
        <v>31</v>
      </c>
      <c r="B52" s="70">
        <f t="shared" ref="B52:AB52" si="20">SUM(B19:B28)</f>
        <v>141.80000000000001</v>
      </c>
      <c r="C52" s="70">
        <f t="shared" si="20"/>
        <v>217.39999999999998</v>
      </c>
      <c r="D52" s="70">
        <f t="shared" si="20"/>
        <v>63.500000000000007</v>
      </c>
      <c r="E52" s="70">
        <f t="shared" si="20"/>
        <v>153.9</v>
      </c>
      <c r="F52" s="70">
        <f t="shared" si="20"/>
        <v>39.400000000000006</v>
      </c>
      <c r="G52" s="70">
        <f t="shared" si="20"/>
        <v>81.300000000000011</v>
      </c>
      <c r="H52" s="70">
        <f t="shared" si="20"/>
        <v>75.8</v>
      </c>
      <c r="I52" s="70">
        <f t="shared" si="20"/>
        <v>89.8</v>
      </c>
      <c r="J52" s="70">
        <f t="shared" si="20"/>
        <v>62</v>
      </c>
      <c r="K52" s="70">
        <f t="shared" si="20"/>
        <v>25.6</v>
      </c>
      <c r="L52" s="70">
        <f t="shared" si="20"/>
        <v>484</v>
      </c>
      <c r="M52" s="70">
        <f t="shared" si="20"/>
        <v>725</v>
      </c>
      <c r="N52" s="70">
        <f t="shared" si="20"/>
        <v>271</v>
      </c>
      <c r="O52" s="70">
        <f t="shared" si="20"/>
        <v>8628</v>
      </c>
      <c r="P52" s="70">
        <f t="shared" si="20"/>
        <v>8651.9</v>
      </c>
      <c r="Q52" s="70">
        <f t="shared" si="20"/>
        <v>8599.4</v>
      </c>
      <c r="R52" s="70">
        <f t="shared" si="20"/>
        <v>52.5</v>
      </c>
      <c r="S52" s="70">
        <f t="shared" si="20"/>
        <v>10129.299999999999</v>
      </c>
      <c r="T52" s="70">
        <f t="shared" si="20"/>
        <v>10174.1</v>
      </c>
      <c r="U52" s="70">
        <f t="shared" si="20"/>
        <v>10084.4</v>
      </c>
      <c r="V52" s="70">
        <f t="shared" si="20"/>
        <v>89.699999999999704</v>
      </c>
      <c r="W52" s="70">
        <f t="shared" si="20"/>
        <v>24</v>
      </c>
      <c r="X52" s="70">
        <f t="shared" si="20"/>
        <v>100</v>
      </c>
      <c r="Y52" s="70">
        <f t="shared" si="20"/>
        <v>20</v>
      </c>
      <c r="Z52" s="70">
        <f>SUM(Z19:Z28)</f>
        <v>77.3</v>
      </c>
      <c r="AA52" s="70">
        <f t="shared" si="20"/>
        <v>0.3</v>
      </c>
      <c r="AB52" s="70">
        <f t="shared" si="20"/>
        <v>37.980000000000004</v>
      </c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71"/>
    </row>
    <row r="53" spans="1:39" s="72" customFormat="1">
      <c r="A53" s="69" t="s">
        <v>32</v>
      </c>
      <c r="B53" s="70">
        <f t="shared" ref="B53:AB53" si="21">AVERAGEA(B19:B28)</f>
        <v>14.180000000000001</v>
      </c>
      <c r="C53" s="70">
        <f t="shared" si="21"/>
        <v>21.74</v>
      </c>
      <c r="D53" s="70">
        <f t="shared" si="21"/>
        <v>6.3500000000000005</v>
      </c>
      <c r="E53" s="70">
        <f t="shared" si="21"/>
        <v>15.39</v>
      </c>
      <c r="F53" s="70">
        <f t="shared" si="21"/>
        <v>3.9400000000000004</v>
      </c>
      <c r="G53" s="70">
        <f t="shared" si="21"/>
        <v>8.1300000000000008</v>
      </c>
      <c r="H53" s="70">
        <f t="shared" si="21"/>
        <v>7.58</v>
      </c>
      <c r="I53" s="70">
        <f t="shared" si="21"/>
        <v>8.98</v>
      </c>
      <c r="J53" s="70">
        <f t="shared" si="21"/>
        <v>6.2</v>
      </c>
      <c r="K53" s="70">
        <f t="shared" si="21"/>
        <v>2.56</v>
      </c>
      <c r="L53" s="70">
        <f t="shared" si="21"/>
        <v>48.4</v>
      </c>
      <c r="M53" s="70">
        <f t="shared" si="21"/>
        <v>72.5</v>
      </c>
      <c r="N53" s="70">
        <f t="shared" si="21"/>
        <v>27.1</v>
      </c>
      <c r="O53" s="70">
        <f t="shared" si="21"/>
        <v>862.8</v>
      </c>
      <c r="P53" s="70">
        <f t="shared" si="21"/>
        <v>865.18999999999994</v>
      </c>
      <c r="Q53" s="70">
        <f t="shared" si="21"/>
        <v>859.93999999999994</v>
      </c>
      <c r="R53" s="70">
        <f t="shared" si="21"/>
        <v>5.25</v>
      </c>
      <c r="S53" s="70">
        <f t="shared" si="21"/>
        <v>1012.93</v>
      </c>
      <c r="T53" s="70">
        <f t="shared" si="21"/>
        <v>1017.4100000000001</v>
      </c>
      <c r="U53" s="70">
        <f t="shared" si="21"/>
        <v>1008.4399999999999</v>
      </c>
      <c r="V53" s="70">
        <f t="shared" si="21"/>
        <v>8.9699999999999704</v>
      </c>
      <c r="W53" s="70">
        <f t="shared" si="21"/>
        <v>4</v>
      </c>
      <c r="X53" s="70">
        <f t="shared" si="21"/>
        <v>10</v>
      </c>
      <c r="Y53" s="70">
        <f t="shared" si="21"/>
        <v>2</v>
      </c>
      <c r="Z53" s="70">
        <f>AVERAGEA(Z19:Z28)</f>
        <v>7.7299999999999995</v>
      </c>
      <c r="AA53" s="70">
        <f t="shared" si="21"/>
        <v>0.03</v>
      </c>
      <c r="AB53" s="70">
        <f t="shared" si="21"/>
        <v>3.7980000000000005</v>
      </c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71"/>
    </row>
    <row r="54" spans="1:39" s="72" customFormat="1">
      <c r="A54" s="69" t="s">
        <v>19</v>
      </c>
      <c r="B54" s="70">
        <f t="shared" ref="B54:AB54" si="22">MAXA(B19:B28)</f>
        <v>19.3</v>
      </c>
      <c r="C54" s="70">
        <f t="shared" si="22"/>
        <v>25.7</v>
      </c>
      <c r="D54" s="70">
        <f t="shared" si="22"/>
        <v>13.8</v>
      </c>
      <c r="E54" s="70">
        <f t="shared" si="22"/>
        <v>21.2</v>
      </c>
      <c r="F54" s="70">
        <f t="shared" si="22"/>
        <v>12.4</v>
      </c>
      <c r="G54" s="70">
        <f t="shared" si="22"/>
        <v>11.2</v>
      </c>
      <c r="H54" s="70">
        <f t="shared" si="22"/>
        <v>9.4</v>
      </c>
      <c r="I54" s="70">
        <f t="shared" si="22"/>
        <v>10.9</v>
      </c>
      <c r="J54" s="70">
        <f t="shared" si="22"/>
        <v>8.4</v>
      </c>
      <c r="K54" s="70">
        <f t="shared" si="22"/>
        <v>6</v>
      </c>
      <c r="L54" s="70">
        <f t="shared" si="22"/>
        <v>68</v>
      </c>
      <c r="M54" s="70">
        <f>MAXA(M19:M28)</f>
        <v>95</v>
      </c>
      <c r="N54" s="70">
        <f t="shared" si="22"/>
        <v>35</v>
      </c>
      <c r="O54" s="70">
        <f t="shared" si="22"/>
        <v>868</v>
      </c>
      <c r="P54" s="70">
        <f t="shared" si="22"/>
        <v>870.2</v>
      </c>
      <c r="Q54" s="70">
        <f t="shared" si="22"/>
        <v>866.3</v>
      </c>
      <c r="R54" s="70">
        <f t="shared" si="22"/>
        <v>7.8999999999999773</v>
      </c>
      <c r="S54" s="70">
        <f t="shared" si="22"/>
        <v>1020.8</v>
      </c>
      <c r="T54" s="70">
        <f t="shared" si="22"/>
        <v>1025.8</v>
      </c>
      <c r="U54" s="70">
        <f t="shared" si="22"/>
        <v>1015.9</v>
      </c>
      <c r="V54" s="70">
        <f t="shared" si="22"/>
        <v>12.699999999999932</v>
      </c>
      <c r="W54" s="70">
        <f t="shared" si="22"/>
        <v>8</v>
      </c>
      <c r="X54" s="70">
        <f t="shared" si="22"/>
        <v>10</v>
      </c>
      <c r="Y54" s="70">
        <f t="shared" si="22"/>
        <v>2</v>
      </c>
      <c r="Z54" s="70">
        <f>MAXA(Z19:Z28)</f>
        <v>9.6</v>
      </c>
      <c r="AA54" s="70">
        <f t="shared" si="22"/>
        <v>0.3</v>
      </c>
      <c r="AB54" s="70">
        <f t="shared" si="22"/>
        <v>5.36</v>
      </c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71"/>
    </row>
    <row r="55" spans="1:39" s="72" customFormat="1">
      <c r="A55" s="69" t="s">
        <v>20</v>
      </c>
      <c r="B55" s="70">
        <f t="shared" ref="B55:AB55" si="23">MINA(B19:B28)</f>
        <v>8.9</v>
      </c>
      <c r="C55" s="70">
        <f t="shared" si="23"/>
        <v>15.5</v>
      </c>
      <c r="D55" s="70">
        <f t="shared" si="23"/>
        <v>0.1</v>
      </c>
      <c r="E55" s="70">
        <f t="shared" si="23"/>
        <v>11.099999999999998</v>
      </c>
      <c r="F55" s="70">
        <f t="shared" si="23"/>
        <v>-2.4</v>
      </c>
      <c r="G55" s="70">
        <f t="shared" si="23"/>
        <v>2.9</v>
      </c>
      <c r="H55" s="70">
        <f t="shared" si="23"/>
        <v>4.3</v>
      </c>
      <c r="I55" s="70">
        <f t="shared" si="23"/>
        <v>5.0999999999999996</v>
      </c>
      <c r="J55" s="70">
        <f t="shared" si="23"/>
        <v>3.1</v>
      </c>
      <c r="K55" s="70">
        <f t="shared" si="23"/>
        <v>-4.5</v>
      </c>
      <c r="L55" s="70">
        <f t="shared" si="23"/>
        <v>39</v>
      </c>
      <c r="M55" s="70">
        <f t="shared" si="23"/>
        <v>56</v>
      </c>
      <c r="N55" s="70">
        <f t="shared" si="23"/>
        <v>21</v>
      </c>
      <c r="O55" s="70">
        <f t="shared" si="23"/>
        <v>857.6</v>
      </c>
      <c r="P55" s="70">
        <f t="shared" si="23"/>
        <v>859.5</v>
      </c>
      <c r="Q55" s="70">
        <f t="shared" si="23"/>
        <v>852</v>
      </c>
      <c r="R55" s="70">
        <f t="shared" si="23"/>
        <v>2.5</v>
      </c>
      <c r="S55" s="70">
        <f t="shared" si="23"/>
        <v>1004.2</v>
      </c>
      <c r="T55" s="70">
        <f t="shared" si="23"/>
        <v>1008</v>
      </c>
      <c r="U55" s="70">
        <f t="shared" si="23"/>
        <v>1000</v>
      </c>
      <c r="V55" s="70">
        <f t="shared" si="23"/>
        <v>5.6000000000000227</v>
      </c>
      <c r="W55" s="70">
        <f t="shared" si="23"/>
        <v>1</v>
      </c>
      <c r="X55" s="70">
        <f t="shared" si="23"/>
        <v>10</v>
      </c>
      <c r="Y55" s="70">
        <f t="shared" si="23"/>
        <v>2</v>
      </c>
      <c r="Z55" s="70">
        <f>MINA(Z19:Z28)</f>
        <v>1.3</v>
      </c>
      <c r="AA55" s="70">
        <f t="shared" si="23"/>
        <v>0</v>
      </c>
      <c r="AB55" s="70">
        <f t="shared" si="23"/>
        <v>2.69</v>
      </c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71"/>
    </row>
    <row r="56" spans="1:39">
      <c r="A56" s="20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11"/>
      <c r="AA56" s="6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5"/>
    </row>
    <row r="57" spans="1:39" s="75" customFormat="1">
      <c r="A57" s="76" t="s">
        <v>31</v>
      </c>
      <c r="B57" s="73">
        <f t="shared" ref="B57:AB57" si="24">SUM(B29:B39)</f>
        <v>110.3</v>
      </c>
      <c r="C57" s="73">
        <f t="shared" si="24"/>
        <v>188.50000000000003</v>
      </c>
      <c r="D57" s="73">
        <f t="shared" si="24"/>
        <v>45.3</v>
      </c>
      <c r="E57" s="73">
        <f t="shared" si="24"/>
        <v>143.19999999999999</v>
      </c>
      <c r="F57" s="73">
        <f t="shared" si="24"/>
        <v>26.9</v>
      </c>
      <c r="G57" s="73">
        <f t="shared" si="24"/>
        <v>65.2</v>
      </c>
      <c r="H57" s="73">
        <f t="shared" si="24"/>
        <v>69.8</v>
      </c>
      <c r="I57" s="73">
        <f t="shared" si="24"/>
        <v>79.499999999999986</v>
      </c>
      <c r="J57" s="73">
        <f t="shared" si="24"/>
        <v>60</v>
      </c>
      <c r="K57" s="73">
        <f t="shared" si="24"/>
        <v>16</v>
      </c>
      <c r="L57" s="73">
        <f t="shared" si="24"/>
        <v>538</v>
      </c>
      <c r="M57" s="73">
        <f t="shared" si="24"/>
        <v>738</v>
      </c>
      <c r="N57" s="73">
        <f t="shared" si="24"/>
        <v>355</v>
      </c>
      <c r="O57" s="73">
        <f t="shared" si="24"/>
        <v>8623.9000000000015</v>
      </c>
      <c r="P57" s="73">
        <f t="shared" si="24"/>
        <v>8641.4000000000015</v>
      </c>
      <c r="Q57" s="73">
        <f t="shared" si="24"/>
        <v>8607.6</v>
      </c>
      <c r="R57" s="73">
        <f t="shared" si="24"/>
        <v>33.799999999999841</v>
      </c>
      <c r="S57" s="73">
        <f t="shared" si="24"/>
        <v>10141.900000000001</v>
      </c>
      <c r="T57" s="73">
        <f t="shared" si="24"/>
        <v>10178.900000000001</v>
      </c>
      <c r="U57" s="73">
        <f t="shared" si="24"/>
        <v>10106.500000000002</v>
      </c>
      <c r="V57" s="73">
        <f t="shared" si="24"/>
        <v>72.400000000000091</v>
      </c>
      <c r="W57" s="73">
        <f t="shared" si="24"/>
        <v>31</v>
      </c>
      <c r="X57" s="73">
        <f t="shared" si="24"/>
        <v>100</v>
      </c>
      <c r="Y57" s="73">
        <f t="shared" si="24"/>
        <v>20</v>
      </c>
      <c r="Z57" s="73">
        <f>SUM(Z29:Z39)</f>
        <v>63.7</v>
      </c>
      <c r="AA57" s="73">
        <f t="shared" si="24"/>
        <v>10.899999999999999</v>
      </c>
      <c r="AB57" s="73">
        <f t="shared" si="24"/>
        <v>19.87</v>
      </c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74"/>
    </row>
    <row r="58" spans="1:39" s="75" customFormat="1">
      <c r="A58" s="76" t="s">
        <v>32</v>
      </c>
      <c r="B58" s="73">
        <f t="shared" ref="B58:AB58" si="25">AVERAGEA(B29:B39)</f>
        <v>11.03</v>
      </c>
      <c r="C58" s="73">
        <f t="shared" si="25"/>
        <v>18.850000000000001</v>
      </c>
      <c r="D58" s="73">
        <f t="shared" si="25"/>
        <v>4.5299999999999994</v>
      </c>
      <c r="E58" s="73">
        <f t="shared" si="25"/>
        <v>14.319999999999999</v>
      </c>
      <c r="F58" s="73">
        <f t="shared" si="25"/>
        <v>2.69</v>
      </c>
      <c r="G58" s="73">
        <f t="shared" si="25"/>
        <v>6.5200000000000005</v>
      </c>
      <c r="H58" s="73">
        <f t="shared" si="25"/>
        <v>6.9799999999999995</v>
      </c>
      <c r="I58" s="73">
        <f t="shared" si="25"/>
        <v>7.9499999999999984</v>
      </c>
      <c r="J58" s="73">
        <f t="shared" si="25"/>
        <v>6</v>
      </c>
      <c r="K58" s="73">
        <f t="shared" si="25"/>
        <v>1.6</v>
      </c>
      <c r="L58" s="73">
        <f t="shared" si="25"/>
        <v>53.8</v>
      </c>
      <c r="M58" s="73">
        <f t="shared" si="25"/>
        <v>73.8</v>
      </c>
      <c r="N58" s="73">
        <f t="shared" si="25"/>
        <v>35.5</v>
      </c>
      <c r="O58" s="73">
        <f t="shared" si="25"/>
        <v>862.3900000000001</v>
      </c>
      <c r="P58" s="73">
        <f t="shared" si="25"/>
        <v>864.1400000000001</v>
      </c>
      <c r="Q58" s="73">
        <f t="shared" si="25"/>
        <v>860.76</v>
      </c>
      <c r="R58" s="73">
        <f t="shared" si="25"/>
        <v>3.3799999999999839</v>
      </c>
      <c r="S58" s="73">
        <f t="shared" si="25"/>
        <v>1014.1900000000002</v>
      </c>
      <c r="T58" s="73">
        <f t="shared" si="25"/>
        <v>1017.8900000000001</v>
      </c>
      <c r="U58" s="73">
        <f t="shared" si="25"/>
        <v>1010.6500000000002</v>
      </c>
      <c r="V58" s="73">
        <f t="shared" si="25"/>
        <v>7.2400000000000091</v>
      </c>
      <c r="W58" s="73">
        <f t="shared" si="25"/>
        <v>5.166666666666667</v>
      </c>
      <c r="X58" s="73">
        <f t="shared" si="25"/>
        <v>10</v>
      </c>
      <c r="Y58" s="73">
        <f t="shared" si="25"/>
        <v>2</v>
      </c>
      <c r="Z58" s="73">
        <f>AVERAGEA(Z29:Z39)</f>
        <v>6.37</v>
      </c>
      <c r="AA58" s="73">
        <f t="shared" si="25"/>
        <v>1.0899999999999999</v>
      </c>
      <c r="AB58" s="73">
        <f t="shared" si="25"/>
        <v>2.8385714285714285</v>
      </c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74"/>
    </row>
    <row r="59" spans="1:39" s="75" customFormat="1">
      <c r="A59" s="76" t="s">
        <v>19</v>
      </c>
      <c r="B59" s="73">
        <f t="shared" ref="B59:AB59" si="26">MAXA(B29:B39)</f>
        <v>14</v>
      </c>
      <c r="C59" s="73">
        <f t="shared" si="26"/>
        <v>22.6</v>
      </c>
      <c r="D59" s="73">
        <f t="shared" si="26"/>
        <v>9.1999999999999993</v>
      </c>
      <c r="E59" s="73">
        <f t="shared" si="26"/>
        <v>21</v>
      </c>
      <c r="F59" s="73">
        <f t="shared" si="26"/>
        <v>8.4</v>
      </c>
      <c r="G59" s="73">
        <f t="shared" si="26"/>
        <v>10.199999999999999</v>
      </c>
      <c r="H59" s="73">
        <f t="shared" si="26"/>
        <v>10</v>
      </c>
      <c r="I59" s="73">
        <f t="shared" si="26"/>
        <v>11.3</v>
      </c>
      <c r="J59" s="73">
        <f t="shared" si="26"/>
        <v>8.3000000000000007</v>
      </c>
      <c r="K59" s="73">
        <f t="shared" si="26"/>
        <v>7.1</v>
      </c>
      <c r="L59" s="73">
        <f t="shared" si="26"/>
        <v>88</v>
      </c>
      <c r="M59" s="73">
        <f t="shared" si="26"/>
        <v>94</v>
      </c>
      <c r="N59" s="73">
        <f t="shared" si="26"/>
        <v>76</v>
      </c>
      <c r="O59" s="73">
        <f t="shared" si="26"/>
        <v>867.7</v>
      </c>
      <c r="P59" s="73">
        <f t="shared" si="26"/>
        <v>869.3</v>
      </c>
      <c r="Q59" s="73">
        <f t="shared" si="26"/>
        <v>866.1</v>
      </c>
      <c r="R59" s="73">
        <f t="shared" si="26"/>
        <v>7.6999999999999318</v>
      </c>
      <c r="S59" s="73">
        <f t="shared" si="26"/>
        <v>1020.5</v>
      </c>
      <c r="T59" s="73">
        <f t="shared" si="26"/>
        <v>1024.5</v>
      </c>
      <c r="U59" s="73">
        <f t="shared" si="26"/>
        <v>1017.6</v>
      </c>
      <c r="V59" s="73">
        <f t="shared" si="26"/>
        <v>12.400000000000091</v>
      </c>
      <c r="W59" s="73">
        <f t="shared" si="26"/>
        <v>8</v>
      </c>
      <c r="X59" s="73">
        <f t="shared" si="26"/>
        <v>10</v>
      </c>
      <c r="Y59" s="73">
        <f t="shared" si="26"/>
        <v>2</v>
      </c>
      <c r="Z59" s="73">
        <f>MAXA(Z29:Z39)</f>
        <v>9.6</v>
      </c>
      <c r="AA59" s="73">
        <f t="shared" si="26"/>
        <v>10.7</v>
      </c>
      <c r="AB59" s="73">
        <f t="shared" si="26"/>
        <v>3.63</v>
      </c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74"/>
    </row>
    <row r="60" spans="1:39" s="75" customFormat="1">
      <c r="A60" s="76" t="s">
        <v>20</v>
      </c>
      <c r="B60" s="73">
        <f t="shared" ref="B60:AB60" si="27">MINA(B29:B39)</f>
        <v>6</v>
      </c>
      <c r="C60" s="73">
        <f t="shared" si="27"/>
        <v>9.4</v>
      </c>
      <c r="D60" s="73">
        <f t="shared" si="27"/>
        <v>-0.8</v>
      </c>
      <c r="E60" s="73">
        <f t="shared" si="27"/>
        <v>6.6000000000000005</v>
      </c>
      <c r="F60" s="73">
        <f t="shared" si="27"/>
        <v>-2</v>
      </c>
      <c r="G60" s="73">
        <f t="shared" si="27"/>
        <v>3.6</v>
      </c>
      <c r="H60" s="73">
        <f t="shared" si="27"/>
        <v>4.5999999999999996</v>
      </c>
      <c r="I60" s="73">
        <f t="shared" si="27"/>
        <v>5.7</v>
      </c>
      <c r="J60" s="73">
        <f t="shared" si="27"/>
        <v>3.4</v>
      </c>
      <c r="K60" s="73">
        <f t="shared" si="27"/>
        <v>-3.6</v>
      </c>
      <c r="L60" s="73">
        <f t="shared" si="27"/>
        <v>38</v>
      </c>
      <c r="M60" s="73">
        <f t="shared" si="27"/>
        <v>60</v>
      </c>
      <c r="N60" s="73">
        <f t="shared" si="27"/>
        <v>16</v>
      </c>
      <c r="O60" s="73">
        <f t="shared" si="27"/>
        <v>857.6</v>
      </c>
      <c r="P60" s="73">
        <f t="shared" si="27"/>
        <v>858.5</v>
      </c>
      <c r="Q60" s="73">
        <f t="shared" si="27"/>
        <v>856.5</v>
      </c>
      <c r="R60" s="73">
        <f t="shared" si="27"/>
        <v>0.89999999999997726</v>
      </c>
      <c r="S60" s="73">
        <f t="shared" si="27"/>
        <v>1007.4</v>
      </c>
      <c r="T60" s="73">
        <f t="shared" si="27"/>
        <v>1008.8</v>
      </c>
      <c r="U60" s="73">
        <f t="shared" si="27"/>
        <v>1005.6</v>
      </c>
      <c r="V60" s="73">
        <f t="shared" si="27"/>
        <v>2.5</v>
      </c>
      <c r="W60" s="73">
        <f t="shared" si="27"/>
        <v>2</v>
      </c>
      <c r="X60" s="73">
        <f t="shared" si="27"/>
        <v>10</v>
      </c>
      <c r="Y60" s="73">
        <f t="shared" si="27"/>
        <v>2</v>
      </c>
      <c r="Z60" s="73">
        <f>MINA(Z29:Z39)</f>
        <v>0</v>
      </c>
      <c r="AA60" s="73">
        <f t="shared" si="27"/>
        <v>0</v>
      </c>
      <c r="AB60" s="73">
        <f t="shared" si="27"/>
        <v>1.3</v>
      </c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74"/>
    </row>
    <row r="61" spans="1:39">
      <c r="Z61" s="19"/>
    </row>
    <row r="62" spans="1:39">
      <c r="Z62" s="19"/>
    </row>
    <row r="63" spans="1:39">
      <c r="A63" s="142" t="s">
        <v>49</v>
      </c>
      <c r="B63" s="142"/>
      <c r="C63" s="142"/>
      <c r="D63" s="142"/>
      <c r="E63" s="142"/>
      <c r="F63" s="142"/>
      <c r="G63" s="49">
        <v>637.20000000000005</v>
      </c>
      <c r="H63" s="1" t="s">
        <v>48</v>
      </c>
    </row>
    <row r="66" spans="1:5">
      <c r="A66" s="64"/>
      <c r="B66" s="137" t="s">
        <v>44</v>
      </c>
      <c r="C66" s="137"/>
      <c r="D66" s="137"/>
      <c r="E66" s="137"/>
    </row>
    <row r="68" spans="1:5">
      <c r="A68" s="68"/>
      <c r="B68" s="137" t="s">
        <v>45</v>
      </c>
      <c r="C68" s="137"/>
      <c r="D68" s="137"/>
      <c r="E68" s="137"/>
    </row>
    <row r="70" spans="1:5">
      <c r="A70" s="72"/>
      <c r="B70" s="137" t="s">
        <v>46</v>
      </c>
      <c r="C70" s="137"/>
      <c r="D70" s="137"/>
      <c r="E70" s="137"/>
    </row>
    <row r="72" spans="1:5">
      <c r="A72" s="75"/>
      <c r="B72" s="137" t="s">
        <v>47</v>
      </c>
      <c r="C72" s="137"/>
      <c r="D72" s="137"/>
      <c r="E72" s="137"/>
    </row>
  </sheetData>
  <mergeCells count="15">
    <mergeCell ref="B68:E68"/>
    <mergeCell ref="B70:E70"/>
    <mergeCell ref="B72:E72"/>
    <mergeCell ref="AC6:AK6"/>
    <mergeCell ref="AY7:AZ7"/>
    <mergeCell ref="BC7:BD7"/>
    <mergeCell ref="A63:F63"/>
    <mergeCell ref="B66:E66"/>
    <mergeCell ref="A1:BA1"/>
    <mergeCell ref="A2:BA2"/>
    <mergeCell ref="A3:BA3"/>
    <mergeCell ref="A4:BA4"/>
    <mergeCell ref="D5:I5"/>
    <mergeCell ref="AC5:AL5"/>
    <mergeCell ref="BA7:BB7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D72"/>
  <sheetViews>
    <sheetView workbookViewId="0">
      <selection activeCell="BA30" sqref="BA30"/>
    </sheetView>
  </sheetViews>
  <sheetFormatPr baseColWidth="10" defaultColWidth="9.625" defaultRowHeight="12.75"/>
  <cols>
    <col min="1" max="1" width="6.625" style="1" customWidth="1"/>
    <col min="2" max="2" width="7.875" style="1" customWidth="1"/>
    <col min="3" max="3" width="5.375" style="1" customWidth="1"/>
    <col min="4" max="4" width="5.75" style="1" customWidth="1"/>
    <col min="5" max="5" width="6.75" style="1" customWidth="1"/>
    <col min="6" max="6" width="7.5" style="1" customWidth="1"/>
    <col min="7" max="7" width="7.625" style="1" customWidth="1"/>
    <col min="8" max="8" width="7.875" style="1" customWidth="1"/>
    <col min="9" max="9" width="7.625" style="1" customWidth="1"/>
    <col min="10" max="10" width="8.125" style="1" customWidth="1"/>
    <col min="11" max="11" width="7.75" style="1" customWidth="1"/>
    <col min="12" max="13" width="8.125" style="1" customWidth="1"/>
    <col min="14" max="14" width="7.75" style="1" customWidth="1"/>
    <col min="15" max="17" width="8.25" style="1" bestFit="1" customWidth="1"/>
    <col min="18" max="18" width="6.75" style="1" customWidth="1"/>
    <col min="19" max="21" width="8.25" style="1" bestFit="1" customWidth="1"/>
    <col min="22" max="22" width="6.875" style="1" customWidth="1"/>
    <col min="23" max="23" width="5.625" style="1" customWidth="1"/>
    <col min="24" max="24" width="6.375" style="1" customWidth="1"/>
    <col min="25" max="25" width="5.75" style="1" customWidth="1"/>
    <col min="26" max="26" width="9.125" style="1" customWidth="1"/>
    <col min="27" max="27" width="6" style="1" customWidth="1"/>
    <col min="28" max="36" width="6.625" style="1" customWidth="1"/>
    <col min="37" max="37" width="8.25" style="1" customWidth="1"/>
    <col min="38" max="38" width="6.625" style="1" customWidth="1"/>
    <col min="39" max="39" width="6.5" style="1" customWidth="1"/>
    <col min="40" max="40" width="5.25" style="1" customWidth="1"/>
    <col min="41" max="41" width="6.375" style="1" customWidth="1"/>
    <col min="42" max="42" width="10.125" style="1" customWidth="1"/>
    <col min="43" max="43" width="7.5" style="1" customWidth="1"/>
    <col min="44" max="44" width="6.125" style="1" customWidth="1"/>
    <col min="45" max="45" width="8.625" style="1" customWidth="1"/>
    <col min="46" max="46" width="5.75" style="1" customWidth="1"/>
    <col min="47" max="47" width="9.375" style="1" customWidth="1"/>
    <col min="48" max="48" width="6.125" style="1" customWidth="1"/>
    <col min="49" max="49" width="9.125" style="1" customWidth="1"/>
    <col min="50" max="50" width="5" style="1" customWidth="1"/>
    <col min="51" max="51" width="6.625" style="1" customWidth="1"/>
    <col min="52" max="52" width="5.25" style="1" customWidth="1"/>
    <col min="53" max="53" width="4.625" style="1" customWidth="1"/>
    <col min="54" max="55" width="9.625" style="1"/>
    <col min="56" max="56" width="5.875" style="1" customWidth="1"/>
    <col min="57" max="16384" width="9.625" style="1"/>
  </cols>
  <sheetData>
    <row r="1" spans="1:56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</row>
    <row r="2" spans="1:56">
      <c r="A2" s="143" t="s">
        <v>1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</row>
    <row r="3" spans="1:56">
      <c r="A3" s="143" t="s">
        <v>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</row>
    <row r="4" spans="1:56">
      <c r="A4" s="144" t="s">
        <v>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A4" s="144"/>
    </row>
    <row r="5" spans="1:56">
      <c r="A5" s="22" t="s">
        <v>114</v>
      </c>
      <c r="B5" s="23">
        <v>2009</v>
      </c>
      <c r="C5" s="24"/>
      <c r="D5" s="145" t="s">
        <v>122</v>
      </c>
      <c r="E5" s="146"/>
      <c r="F5" s="146"/>
      <c r="G5" s="146"/>
      <c r="H5" s="146"/>
      <c r="I5" s="147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6" t="s">
        <v>78</v>
      </c>
      <c r="AA5" s="25">
        <v>2008</v>
      </c>
      <c r="AB5" s="25"/>
      <c r="AC5" s="148" t="s">
        <v>50</v>
      </c>
      <c r="AD5" s="148"/>
      <c r="AE5" s="148"/>
      <c r="AF5" s="148"/>
      <c r="AG5" s="148"/>
      <c r="AH5" s="148"/>
      <c r="AI5" s="148"/>
      <c r="AJ5" s="148"/>
      <c r="AK5" s="148"/>
      <c r="AL5" s="148"/>
      <c r="AM5" s="93"/>
      <c r="AN5" s="93"/>
      <c r="AO5" s="93"/>
      <c r="AP5" s="107"/>
      <c r="AQ5" s="94"/>
      <c r="AR5" s="115"/>
      <c r="AS5" s="107"/>
      <c r="AT5" s="106" t="s">
        <v>73</v>
      </c>
      <c r="AU5" s="106"/>
      <c r="AV5" s="106"/>
      <c r="AW5" s="106"/>
      <c r="AX5" s="95"/>
      <c r="AY5" s="96"/>
      <c r="AZ5" s="97"/>
      <c r="BA5" s="97"/>
      <c r="BB5" s="106" t="s">
        <v>38</v>
      </c>
      <c r="BC5" s="106"/>
      <c r="BD5" s="107"/>
    </row>
    <row r="6" spans="1:56">
      <c r="A6" s="25"/>
      <c r="B6" s="27" t="s">
        <v>4</v>
      </c>
      <c r="C6" s="27"/>
      <c r="D6" s="27"/>
      <c r="E6" s="27"/>
      <c r="F6" s="27"/>
      <c r="G6" s="27"/>
      <c r="H6" s="27" t="s">
        <v>5</v>
      </c>
      <c r="I6" s="27"/>
      <c r="J6" s="27"/>
      <c r="K6" s="28"/>
      <c r="L6" s="27" t="s">
        <v>6</v>
      </c>
      <c r="M6" s="27"/>
      <c r="N6" s="27"/>
      <c r="O6" s="27" t="s">
        <v>7</v>
      </c>
      <c r="P6" s="27"/>
      <c r="Q6" s="27"/>
      <c r="R6" s="27"/>
      <c r="S6" s="27" t="s">
        <v>8</v>
      </c>
      <c r="T6" s="27"/>
      <c r="U6" s="27"/>
      <c r="V6" s="27"/>
      <c r="W6" s="25"/>
      <c r="X6" s="25"/>
      <c r="Y6" s="25"/>
      <c r="Z6" s="25"/>
      <c r="AA6" s="25"/>
      <c r="AB6" s="25"/>
      <c r="AC6" s="138" t="s">
        <v>59</v>
      </c>
      <c r="AD6" s="138"/>
      <c r="AE6" s="138"/>
      <c r="AF6" s="138"/>
      <c r="AG6" s="139"/>
      <c r="AH6" s="138"/>
      <c r="AI6" s="138"/>
      <c r="AJ6" s="138"/>
      <c r="AK6" s="138"/>
      <c r="AL6" s="90"/>
      <c r="AM6" s="105" t="s">
        <v>63</v>
      </c>
      <c r="AN6" s="106"/>
      <c r="AO6" s="106"/>
      <c r="AP6" s="107"/>
      <c r="AQ6" s="98" t="s">
        <v>68</v>
      </c>
      <c r="AR6" s="114" t="s">
        <v>69</v>
      </c>
      <c r="AS6" s="107"/>
      <c r="AT6" s="106"/>
      <c r="AU6" s="106"/>
      <c r="AV6" s="107"/>
      <c r="AW6" s="99" t="s">
        <v>74</v>
      </c>
      <c r="AX6" s="100"/>
      <c r="AY6" s="101"/>
      <c r="AZ6" s="101"/>
      <c r="BA6" s="102"/>
      <c r="BB6" s="108"/>
      <c r="BC6" s="109"/>
      <c r="BD6" s="110"/>
    </row>
    <row r="7" spans="1:56">
      <c r="A7" s="29" t="s">
        <v>34</v>
      </c>
      <c r="B7" s="29" t="s">
        <v>9</v>
      </c>
      <c r="C7" s="29" t="s">
        <v>10</v>
      </c>
      <c r="D7" s="29" t="s">
        <v>11</v>
      </c>
      <c r="E7" s="29" t="s">
        <v>12</v>
      </c>
      <c r="F7" s="30" t="s">
        <v>13</v>
      </c>
      <c r="G7" s="29" t="s">
        <v>33</v>
      </c>
      <c r="H7" s="29" t="s">
        <v>14</v>
      </c>
      <c r="I7" s="29" t="s">
        <v>15</v>
      </c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29" t="s">
        <v>21</v>
      </c>
      <c r="P7" s="29" t="s">
        <v>22</v>
      </c>
      <c r="Q7" s="29" t="s">
        <v>23</v>
      </c>
      <c r="R7" s="29" t="s">
        <v>12</v>
      </c>
      <c r="S7" s="29" t="s">
        <v>24</v>
      </c>
      <c r="T7" s="29" t="s">
        <v>22</v>
      </c>
      <c r="U7" s="29" t="s">
        <v>23</v>
      </c>
      <c r="V7" s="29" t="s">
        <v>12</v>
      </c>
      <c r="W7" s="29" t="s">
        <v>25</v>
      </c>
      <c r="X7" s="29" t="s">
        <v>26</v>
      </c>
      <c r="Y7" s="29" t="s">
        <v>27</v>
      </c>
      <c r="Z7" s="29" t="s">
        <v>28</v>
      </c>
      <c r="AA7" s="29" t="s">
        <v>29</v>
      </c>
      <c r="AB7" s="29" t="s">
        <v>30</v>
      </c>
      <c r="AC7" s="32" t="s">
        <v>51</v>
      </c>
      <c r="AD7" s="32" t="s">
        <v>37</v>
      </c>
      <c r="AE7" s="78" t="s">
        <v>52</v>
      </c>
      <c r="AF7" s="32" t="s">
        <v>53</v>
      </c>
      <c r="AG7" s="83" t="s">
        <v>54</v>
      </c>
      <c r="AH7" s="84" t="s">
        <v>58</v>
      </c>
      <c r="AI7" s="81"/>
      <c r="AJ7" s="81" t="s">
        <v>60</v>
      </c>
      <c r="AK7" s="81" t="s">
        <v>61</v>
      </c>
      <c r="AL7" s="81" t="s">
        <v>62</v>
      </c>
      <c r="AM7" s="111" t="s">
        <v>64</v>
      </c>
      <c r="AN7" s="111" t="s">
        <v>65</v>
      </c>
      <c r="AO7" s="111" t="s">
        <v>66</v>
      </c>
      <c r="AP7" s="111" t="s">
        <v>67</v>
      </c>
      <c r="AQ7" s="111" t="s">
        <v>70</v>
      </c>
      <c r="AR7" s="111" t="s">
        <v>71</v>
      </c>
      <c r="AS7" s="111" t="s">
        <v>72</v>
      </c>
      <c r="AT7" s="103" t="s">
        <v>55</v>
      </c>
      <c r="AU7" s="103" t="s">
        <v>56</v>
      </c>
      <c r="AV7" s="104" t="s">
        <v>57</v>
      </c>
      <c r="AW7" s="112" t="s">
        <v>76</v>
      </c>
      <c r="AX7" s="113" t="s">
        <v>75</v>
      </c>
      <c r="AY7" s="140" t="s">
        <v>41</v>
      </c>
      <c r="AZ7" s="141"/>
      <c r="BA7" s="140" t="s">
        <v>40</v>
      </c>
      <c r="BB7" s="141"/>
      <c r="BC7" s="140" t="s">
        <v>39</v>
      </c>
      <c r="BD7" s="141"/>
    </row>
    <row r="8" spans="1:56">
      <c r="A8" s="33"/>
      <c r="B8" s="34"/>
      <c r="C8" s="34"/>
      <c r="D8" s="35"/>
      <c r="E8" s="34"/>
      <c r="F8" s="36"/>
      <c r="G8" s="35"/>
      <c r="H8" s="34"/>
      <c r="I8" s="35"/>
      <c r="J8" s="35"/>
      <c r="K8" s="35"/>
      <c r="L8" s="35"/>
      <c r="M8" s="35"/>
      <c r="N8" s="34"/>
      <c r="O8" s="34"/>
      <c r="P8" s="34"/>
      <c r="Q8" s="35"/>
      <c r="R8" s="35"/>
      <c r="S8" s="35"/>
      <c r="T8" s="35"/>
      <c r="U8" s="35"/>
      <c r="V8" s="34"/>
      <c r="W8" s="35"/>
      <c r="X8" s="34"/>
      <c r="Y8" s="34"/>
      <c r="Z8" s="34"/>
      <c r="AA8" s="34"/>
      <c r="AB8" s="37"/>
      <c r="AC8" s="37"/>
      <c r="AD8" s="37"/>
      <c r="AE8" s="37"/>
      <c r="AF8" s="37"/>
      <c r="AG8" s="37"/>
      <c r="AH8" s="37"/>
      <c r="AI8" s="80" t="s">
        <v>77</v>
      </c>
      <c r="AJ8" s="37"/>
      <c r="AK8" s="37"/>
      <c r="AL8" s="37"/>
      <c r="AM8" s="38"/>
      <c r="AN8" s="37"/>
      <c r="AO8" s="37"/>
      <c r="AP8" s="37"/>
      <c r="AQ8" s="37"/>
      <c r="AR8" s="82"/>
      <c r="AS8" s="80"/>
      <c r="AT8" s="80"/>
      <c r="AU8" s="80"/>
      <c r="AV8" s="80"/>
      <c r="AW8" s="37"/>
      <c r="AX8" s="38"/>
      <c r="AY8" s="39" t="s">
        <v>43</v>
      </c>
      <c r="AZ8" s="39" t="s">
        <v>42</v>
      </c>
      <c r="BA8" s="40" t="s">
        <v>43</v>
      </c>
      <c r="BB8" s="39" t="s">
        <v>42</v>
      </c>
      <c r="BC8" s="41" t="s">
        <v>42</v>
      </c>
      <c r="BD8" s="41"/>
    </row>
    <row r="9" spans="1:56">
      <c r="A9" s="50">
        <v>1</v>
      </c>
      <c r="B9" s="51">
        <v>5.3</v>
      </c>
      <c r="C9" s="51">
        <v>10.6</v>
      </c>
      <c r="D9" s="51">
        <v>2.4</v>
      </c>
      <c r="E9" s="52">
        <f>C9-D9</f>
        <v>8.1999999999999993</v>
      </c>
      <c r="F9" s="51">
        <v>1.5</v>
      </c>
      <c r="G9" s="51">
        <v>4.0999999999999996</v>
      </c>
      <c r="H9" s="51">
        <v>7</v>
      </c>
      <c r="I9" s="51">
        <v>8</v>
      </c>
      <c r="J9" s="51">
        <v>6.1</v>
      </c>
      <c r="K9" s="51">
        <v>2.2999999999999998</v>
      </c>
      <c r="L9" s="53">
        <v>77</v>
      </c>
      <c r="M9" s="53">
        <v>97</v>
      </c>
      <c r="N9" s="53">
        <v>48</v>
      </c>
      <c r="O9" s="51">
        <v>856</v>
      </c>
      <c r="P9" s="51">
        <v>857.9</v>
      </c>
      <c r="Q9" s="51">
        <v>854.5</v>
      </c>
      <c r="R9" s="52">
        <f>P9-Q9</f>
        <v>3.3999999999999773</v>
      </c>
      <c r="S9" s="51">
        <v>1010.1</v>
      </c>
      <c r="T9" s="51">
        <v>1013.6</v>
      </c>
      <c r="U9" s="51">
        <v>1007.3</v>
      </c>
      <c r="V9" s="52">
        <f>T9-U9</f>
        <v>6.3000000000000682</v>
      </c>
      <c r="W9" s="53">
        <v>6</v>
      </c>
      <c r="X9" s="53">
        <v>10</v>
      </c>
      <c r="Y9" s="53">
        <v>2</v>
      </c>
      <c r="Z9" s="51">
        <v>4</v>
      </c>
      <c r="AA9" s="51">
        <v>0</v>
      </c>
      <c r="AB9" s="54">
        <v>3.55</v>
      </c>
      <c r="AC9" s="54"/>
      <c r="AD9" s="54"/>
      <c r="AE9" s="54"/>
      <c r="AF9" s="54"/>
      <c r="AG9" s="54"/>
      <c r="AH9" s="54" t="s">
        <v>125</v>
      </c>
      <c r="AI9" s="54" t="s">
        <v>98</v>
      </c>
      <c r="AJ9" s="54" t="s">
        <v>125</v>
      </c>
      <c r="AK9" s="54"/>
      <c r="AL9" s="54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46">
        <v>23</v>
      </c>
      <c r="AZ9" s="43">
        <v>1.3</v>
      </c>
      <c r="BA9" s="45">
        <v>270</v>
      </c>
      <c r="BB9" s="44">
        <v>7.3</v>
      </c>
      <c r="BC9" s="42">
        <v>1.2</v>
      </c>
      <c r="BD9" s="91"/>
    </row>
    <row r="10" spans="1:56">
      <c r="A10" s="50">
        <f t="shared" ref="A10:A15" si="0">A9+1</f>
        <v>2</v>
      </c>
      <c r="B10" s="51">
        <v>7.2</v>
      </c>
      <c r="C10" s="51">
        <v>14.2</v>
      </c>
      <c r="D10" s="51">
        <v>1.6</v>
      </c>
      <c r="E10" s="52">
        <f>C10-D10</f>
        <v>12.6</v>
      </c>
      <c r="F10" s="51">
        <v>-2</v>
      </c>
      <c r="G10" s="51">
        <v>4.5</v>
      </c>
      <c r="H10" s="51">
        <v>5.7</v>
      </c>
      <c r="I10" s="51">
        <v>6.9</v>
      </c>
      <c r="J10" s="51">
        <v>5.0999999999999996</v>
      </c>
      <c r="K10" s="51">
        <v>-0.8</v>
      </c>
      <c r="L10" s="53">
        <v>51</v>
      </c>
      <c r="M10" s="53">
        <v>78</v>
      </c>
      <c r="N10" s="53">
        <v>33</v>
      </c>
      <c r="O10" s="51">
        <v>857.8</v>
      </c>
      <c r="P10" s="51">
        <v>859.5</v>
      </c>
      <c r="Q10" s="51">
        <v>856.4</v>
      </c>
      <c r="R10" s="52">
        <f>P10-Q10</f>
        <v>3.1000000000000227</v>
      </c>
      <c r="S10" s="51">
        <v>1011.1</v>
      </c>
      <c r="T10" s="51">
        <v>1014.7</v>
      </c>
      <c r="U10" s="51">
        <v>1007.3</v>
      </c>
      <c r="V10" s="52">
        <f>T10-U10</f>
        <v>7.4000000000000909</v>
      </c>
      <c r="W10" s="53">
        <v>6</v>
      </c>
      <c r="X10" s="53">
        <v>10</v>
      </c>
      <c r="Y10" s="53">
        <v>2</v>
      </c>
      <c r="Z10" s="58">
        <v>5.2</v>
      </c>
      <c r="AA10" s="51">
        <v>0</v>
      </c>
      <c r="AB10" s="54">
        <v>1.64</v>
      </c>
      <c r="AC10" s="54"/>
      <c r="AD10" s="54"/>
      <c r="AE10" s="54"/>
      <c r="AF10" s="54"/>
      <c r="AG10" s="54"/>
      <c r="AH10" s="54"/>
      <c r="AI10" s="54"/>
      <c r="AJ10" s="54" t="s">
        <v>125</v>
      </c>
      <c r="AK10" s="54"/>
      <c r="AL10" s="54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46">
        <v>68</v>
      </c>
      <c r="AZ10" s="43">
        <v>1.7</v>
      </c>
      <c r="BA10" s="45">
        <v>68</v>
      </c>
      <c r="BB10" s="44">
        <v>5.3</v>
      </c>
      <c r="BC10" s="42">
        <v>1.7</v>
      </c>
      <c r="BD10" s="91"/>
    </row>
    <row r="11" spans="1:56">
      <c r="A11" s="50">
        <f t="shared" si="0"/>
        <v>3</v>
      </c>
      <c r="B11" s="51">
        <v>5.4</v>
      </c>
      <c r="C11" s="51">
        <v>14</v>
      </c>
      <c r="D11" s="51">
        <v>-1.8</v>
      </c>
      <c r="E11" s="52">
        <f t="shared" ref="E11:E39" si="1">C11-D11</f>
        <v>15.8</v>
      </c>
      <c r="F11" s="51">
        <v>-3</v>
      </c>
      <c r="G11" s="51">
        <v>4</v>
      </c>
      <c r="H11" s="51">
        <v>6.2</v>
      </c>
      <c r="I11" s="51">
        <v>6.9</v>
      </c>
      <c r="J11" s="51">
        <v>4.9000000000000004</v>
      </c>
      <c r="K11" s="51">
        <v>0.6</v>
      </c>
      <c r="L11" s="53">
        <v>61</v>
      </c>
      <c r="M11" s="53">
        <v>90</v>
      </c>
      <c r="N11" s="53">
        <v>39</v>
      </c>
      <c r="O11" s="51">
        <v>858.1</v>
      </c>
      <c r="P11" s="51">
        <v>859.9</v>
      </c>
      <c r="Q11" s="51">
        <v>856.2</v>
      </c>
      <c r="R11" s="52">
        <f t="shared" ref="R11:R39" si="2">P11-Q11</f>
        <v>3.6999999999999318</v>
      </c>
      <c r="S11" s="51">
        <v>1013</v>
      </c>
      <c r="T11" s="51">
        <v>1017</v>
      </c>
      <c r="U11" s="51">
        <v>1009.3</v>
      </c>
      <c r="V11" s="52">
        <f t="shared" ref="V11:V39" si="3">T11-U11</f>
        <v>7.7000000000000455</v>
      </c>
      <c r="W11" s="53">
        <v>3</v>
      </c>
      <c r="X11" s="53">
        <v>10</v>
      </c>
      <c r="Y11" s="53">
        <v>2</v>
      </c>
      <c r="Z11" s="58">
        <v>5.9</v>
      </c>
      <c r="AA11" s="51">
        <v>0</v>
      </c>
      <c r="AB11" s="54">
        <v>1.53</v>
      </c>
      <c r="AC11" s="54"/>
      <c r="AD11" s="54"/>
      <c r="AE11" s="54"/>
      <c r="AF11" s="54"/>
      <c r="AG11" s="54"/>
      <c r="AH11" s="54"/>
      <c r="AI11" s="54"/>
      <c r="AJ11" s="54"/>
      <c r="AK11" s="54" t="s">
        <v>125</v>
      </c>
      <c r="AL11" s="54" t="s">
        <v>125</v>
      </c>
      <c r="AM11" s="16"/>
      <c r="AN11" s="16"/>
      <c r="AO11" s="16"/>
      <c r="AP11" s="16"/>
      <c r="AQ11" s="16"/>
      <c r="AR11" s="16" t="s">
        <v>125</v>
      </c>
      <c r="AS11" s="16"/>
      <c r="AT11" s="16"/>
      <c r="AU11" s="16"/>
      <c r="AV11" s="16"/>
      <c r="AW11" s="16"/>
      <c r="AX11" s="16"/>
      <c r="AY11" s="46">
        <v>68</v>
      </c>
      <c r="AZ11" s="43">
        <v>1.2</v>
      </c>
      <c r="BA11" s="45">
        <v>68</v>
      </c>
      <c r="BB11" s="44">
        <v>5.3</v>
      </c>
      <c r="BC11" s="42">
        <v>1.1000000000000001</v>
      </c>
      <c r="BD11" s="91"/>
    </row>
    <row r="12" spans="1:56">
      <c r="A12" s="50">
        <f t="shared" si="0"/>
        <v>4</v>
      </c>
      <c r="B12" s="51">
        <v>2.2999999999999998</v>
      </c>
      <c r="C12" s="51">
        <v>6.1</v>
      </c>
      <c r="D12" s="51">
        <v>-1.4</v>
      </c>
      <c r="E12" s="52">
        <f t="shared" si="1"/>
        <v>7.5</v>
      </c>
      <c r="F12" s="51">
        <v>-1.5</v>
      </c>
      <c r="G12" s="51">
        <v>1.8</v>
      </c>
      <c r="H12" s="51">
        <v>6.1</v>
      </c>
      <c r="I12" s="51">
        <v>6.5</v>
      </c>
      <c r="J12" s="51">
        <v>5.9</v>
      </c>
      <c r="K12" s="51">
        <v>0</v>
      </c>
      <c r="L12" s="53">
        <v>78</v>
      </c>
      <c r="M12" s="53">
        <v>95</v>
      </c>
      <c r="N12" s="53">
        <v>63</v>
      </c>
      <c r="O12" s="51">
        <v>865</v>
      </c>
      <c r="P12" s="51">
        <v>866.8</v>
      </c>
      <c r="Q12" s="51">
        <v>861.8</v>
      </c>
      <c r="R12" s="52">
        <f t="shared" si="2"/>
        <v>5</v>
      </c>
      <c r="S12" s="51">
        <v>1022.1</v>
      </c>
      <c r="T12" s="51">
        <v>1024.9000000000001</v>
      </c>
      <c r="U12" s="51">
        <v>1017.4</v>
      </c>
      <c r="V12" s="52">
        <f t="shared" si="3"/>
        <v>7.5000000000001137</v>
      </c>
      <c r="W12" s="53">
        <v>6</v>
      </c>
      <c r="X12" s="53">
        <v>10</v>
      </c>
      <c r="Y12" s="53">
        <v>2</v>
      </c>
      <c r="Z12" s="58">
        <v>2.6</v>
      </c>
      <c r="AA12" s="51">
        <v>0</v>
      </c>
      <c r="AB12" s="54">
        <v>1.1200000000000001</v>
      </c>
      <c r="AC12" s="54"/>
      <c r="AD12" s="54"/>
      <c r="AE12" s="54"/>
      <c r="AF12" s="54"/>
      <c r="AG12" s="54"/>
      <c r="AH12" s="54" t="s">
        <v>125</v>
      </c>
      <c r="AI12" s="54" t="s">
        <v>98</v>
      </c>
      <c r="AJ12" s="54" t="s">
        <v>125</v>
      </c>
      <c r="AK12" s="54"/>
      <c r="AL12" s="54"/>
      <c r="AM12" s="17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46">
        <v>68</v>
      </c>
      <c r="AZ12" s="43">
        <v>1.9</v>
      </c>
      <c r="BA12" s="45">
        <v>68</v>
      </c>
      <c r="BB12" s="89">
        <v>5.6</v>
      </c>
      <c r="BC12" s="42">
        <v>1.9</v>
      </c>
      <c r="BD12" s="91"/>
    </row>
    <row r="13" spans="1:56">
      <c r="A13" s="50">
        <f t="shared" si="0"/>
        <v>5</v>
      </c>
      <c r="B13" s="51">
        <v>2.5</v>
      </c>
      <c r="C13" s="51">
        <v>14</v>
      </c>
      <c r="D13" s="51">
        <v>-4.8</v>
      </c>
      <c r="E13" s="52">
        <f t="shared" si="1"/>
        <v>18.8</v>
      </c>
      <c r="F13" s="52">
        <v>-6.8</v>
      </c>
      <c r="G13" s="51">
        <v>-0.6</v>
      </c>
      <c r="H13" s="51">
        <v>5.2</v>
      </c>
      <c r="I13" s="51">
        <v>7.2</v>
      </c>
      <c r="J13" s="51">
        <v>3.4</v>
      </c>
      <c r="K13" s="51">
        <v>-2.2000000000000002</v>
      </c>
      <c r="L13" s="53">
        <v>81</v>
      </c>
      <c r="M13" s="53">
        <v>92</v>
      </c>
      <c r="N13" s="53">
        <v>56</v>
      </c>
      <c r="O13" s="51">
        <v>862.5</v>
      </c>
      <c r="P13" s="51">
        <v>863</v>
      </c>
      <c r="Q13" s="51">
        <v>861.2</v>
      </c>
      <c r="R13" s="52">
        <f t="shared" si="2"/>
        <v>1.7999999999999545</v>
      </c>
      <c r="S13" s="51">
        <v>1021.7</v>
      </c>
      <c r="T13" s="51">
        <v>1022.5</v>
      </c>
      <c r="U13" s="51">
        <v>1019.5</v>
      </c>
      <c r="V13" s="52">
        <f t="shared" si="3"/>
        <v>3</v>
      </c>
      <c r="W13" s="53">
        <v>4</v>
      </c>
      <c r="X13" s="53">
        <v>10</v>
      </c>
      <c r="Y13" s="53">
        <v>2</v>
      </c>
      <c r="Z13" s="51">
        <v>4.8</v>
      </c>
      <c r="AA13" s="51">
        <v>0</v>
      </c>
      <c r="AB13" s="54">
        <v>0.61</v>
      </c>
      <c r="AC13" s="54"/>
      <c r="AD13" s="54"/>
      <c r="AE13" s="54"/>
      <c r="AF13" s="54"/>
      <c r="AG13" s="54"/>
      <c r="AH13" s="54"/>
      <c r="AI13" s="54"/>
      <c r="AJ13" s="54"/>
      <c r="AK13" s="54" t="s">
        <v>125</v>
      </c>
      <c r="AL13" s="54" t="s">
        <v>125</v>
      </c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46">
        <v>180</v>
      </c>
      <c r="AZ13" s="43">
        <v>1.1000000000000001</v>
      </c>
      <c r="BA13" s="45">
        <v>180</v>
      </c>
      <c r="BB13" s="44">
        <v>5.2</v>
      </c>
      <c r="BC13" s="42">
        <v>0.9</v>
      </c>
      <c r="BD13" s="91"/>
    </row>
    <row r="14" spans="1:56">
      <c r="A14" s="50">
        <f t="shared" si="0"/>
        <v>6</v>
      </c>
      <c r="B14" s="51">
        <v>11.9</v>
      </c>
      <c r="C14" s="51">
        <v>21.6</v>
      </c>
      <c r="D14" s="51">
        <v>8.8000000000000007</v>
      </c>
      <c r="E14" s="52">
        <f t="shared" si="1"/>
        <v>12.8</v>
      </c>
      <c r="F14" s="51">
        <v>2.2000000000000002</v>
      </c>
      <c r="G14" s="51">
        <v>4.5999999999999996</v>
      </c>
      <c r="H14" s="51">
        <v>3.7</v>
      </c>
      <c r="I14" s="51">
        <v>4.7</v>
      </c>
      <c r="J14" s="51">
        <v>3.1</v>
      </c>
      <c r="K14" s="51">
        <v>-6.4</v>
      </c>
      <c r="L14" s="53">
        <v>26</v>
      </c>
      <c r="M14" s="53">
        <v>39</v>
      </c>
      <c r="N14" s="53">
        <v>15</v>
      </c>
      <c r="O14" s="51">
        <v>857.7</v>
      </c>
      <c r="P14" s="51">
        <v>858.5</v>
      </c>
      <c r="Q14" s="51">
        <v>856.4</v>
      </c>
      <c r="R14" s="52">
        <f t="shared" si="2"/>
        <v>2.1000000000000227</v>
      </c>
      <c r="S14" s="51">
        <v>1009.5</v>
      </c>
      <c r="T14" s="51">
        <v>1010.5</v>
      </c>
      <c r="U14" s="51">
        <v>1008.6</v>
      </c>
      <c r="V14" s="52">
        <f t="shared" si="3"/>
        <v>1.8999999999999773</v>
      </c>
      <c r="W14" s="53"/>
      <c r="X14" s="53">
        <v>10</v>
      </c>
      <c r="Y14" s="53">
        <v>2</v>
      </c>
      <c r="Z14" s="58">
        <v>9.3000000000000007</v>
      </c>
      <c r="AA14" s="51">
        <v>0</v>
      </c>
      <c r="AB14" s="54">
        <v>5</v>
      </c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46">
        <v>248</v>
      </c>
      <c r="AZ14" s="43">
        <v>2.6</v>
      </c>
      <c r="BA14" s="45">
        <v>248</v>
      </c>
      <c r="BB14" s="44">
        <v>9</v>
      </c>
      <c r="BC14" s="42">
        <v>2.9</v>
      </c>
      <c r="BD14" s="92"/>
    </row>
    <row r="15" spans="1:56">
      <c r="A15" s="50">
        <f t="shared" si="0"/>
        <v>7</v>
      </c>
      <c r="B15" s="51">
        <v>14.3</v>
      </c>
      <c r="C15" s="51">
        <v>23.9</v>
      </c>
      <c r="D15" s="51">
        <v>3.6</v>
      </c>
      <c r="E15" s="52">
        <f t="shared" si="1"/>
        <v>20.299999999999997</v>
      </c>
      <c r="F15" s="51">
        <v>0</v>
      </c>
      <c r="G15" s="51">
        <v>7.5</v>
      </c>
      <c r="H15" s="51">
        <v>5.7</v>
      </c>
      <c r="I15" s="51">
        <v>6.4</v>
      </c>
      <c r="J15" s="51">
        <v>4.7</v>
      </c>
      <c r="K15" s="51">
        <v>-0.8</v>
      </c>
      <c r="L15" s="53">
        <v>35</v>
      </c>
      <c r="M15" s="53">
        <v>63</v>
      </c>
      <c r="N15" s="53">
        <v>19</v>
      </c>
      <c r="O15" s="51">
        <v>858.1</v>
      </c>
      <c r="P15" s="51">
        <v>861.1</v>
      </c>
      <c r="Q15" s="51">
        <v>855</v>
      </c>
      <c r="R15" s="52">
        <f t="shared" si="2"/>
        <v>6.1000000000000227</v>
      </c>
      <c r="S15" s="51">
        <v>1008.4</v>
      </c>
      <c r="T15" s="51">
        <v>1014.3</v>
      </c>
      <c r="U15" s="51">
        <v>1001.2</v>
      </c>
      <c r="V15" s="52">
        <f t="shared" si="3"/>
        <v>13.099999999999909</v>
      </c>
      <c r="W15" s="53"/>
      <c r="X15" s="53">
        <v>10</v>
      </c>
      <c r="Y15" s="53">
        <v>2</v>
      </c>
      <c r="Z15" s="51">
        <v>9.3000000000000007</v>
      </c>
      <c r="AA15" s="51">
        <v>0</v>
      </c>
      <c r="AB15" s="54">
        <v>4.49</v>
      </c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46">
        <v>248</v>
      </c>
      <c r="AZ15" s="1">
        <v>2.9</v>
      </c>
      <c r="BA15" s="45">
        <v>248</v>
      </c>
      <c r="BB15" s="44">
        <v>10.6</v>
      </c>
      <c r="BC15" s="42">
        <v>3.1</v>
      </c>
      <c r="BD15" s="46"/>
    </row>
    <row r="16" spans="1:56">
      <c r="A16" s="50">
        <v>8</v>
      </c>
      <c r="B16" s="51">
        <v>16.899999999999999</v>
      </c>
      <c r="C16" s="51">
        <v>23</v>
      </c>
      <c r="D16" s="51">
        <v>13.8</v>
      </c>
      <c r="E16" s="52">
        <f t="shared" si="1"/>
        <v>9.1999999999999993</v>
      </c>
      <c r="F16" s="51">
        <v>11.4</v>
      </c>
      <c r="G16" s="51">
        <v>8.9</v>
      </c>
      <c r="H16" s="51">
        <v>5.9</v>
      </c>
      <c r="I16" s="51">
        <v>7.6</v>
      </c>
      <c r="J16" s="51">
        <v>4.9000000000000004</v>
      </c>
      <c r="K16" s="51">
        <v>-0.4</v>
      </c>
      <c r="L16" s="53">
        <v>30</v>
      </c>
      <c r="M16" s="53">
        <v>46</v>
      </c>
      <c r="N16" s="53">
        <v>18</v>
      </c>
      <c r="O16" s="51">
        <v>855.3</v>
      </c>
      <c r="P16" s="51">
        <v>857.7</v>
      </c>
      <c r="Q16" s="51">
        <v>853.5</v>
      </c>
      <c r="R16" s="52">
        <f t="shared" si="2"/>
        <v>4.2000000000000455</v>
      </c>
      <c r="S16" s="51">
        <v>1002.6</v>
      </c>
      <c r="T16" s="51">
        <v>1003.9</v>
      </c>
      <c r="U16" s="51">
        <v>1001.2</v>
      </c>
      <c r="V16" s="52">
        <f t="shared" si="3"/>
        <v>2.6999999999999318</v>
      </c>
      <c r="W16" s="53"/>
      <c r="X16" s="53">
        <v>10</v>
      </c>
      <c r="Y16" s="53">
        <v>2</v>
      </c>
      <c r="Z16" s="51">
        <v>9.3000000000000007</v>
      </c>
      <c r="AA16" s="51">
        <v>0</v>
      </c>
      <c r="AB16" s="54">
        <v>10.07</v>
      </c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17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46">
        <v>248</v>
      </c>
      <c r="AZ16" s="1">
        <v>7.1</v>
      </c>
      <c r="BA16" s="45">
        <v>248</v>
      </c>
      <c r="BB16" s="44">
        <v>17.899999999999999</v>
      </c>
      <c r="BC16" s="42">
        <v>7.1</v>
      </c>
      <c r="BD16" s="46"/>
    </row>
    <row r="17" spans="1:56">
      <c r="A17" s="50">
        <f>A16+1</f>
        <v>9</v>
      </c>
      <c r="B17" s="51">
        <v>14.8</v>
      </c>
      <c r="C17" s="51">
        <v>22.5</v>
      </c>
      <c r="D17" s="51">
        <v>10.8</v>
      </c>
      <c r="E17" s="52">
        <f t="shared" si="1"/>
        <v>11.7</v>
      </c>
      <c r="F17" s="51">
        <v>8.5</v>
      </c>
      <c r="G17" s="51">
        <v>6.3</v>
      </c>
      <c r="H17" s="51">
        <v>4.4000000000000004</v>
      </c>
      <c r="I17" s="51">
        <v>5.6</v>
      </c>
      <c r="J17" s="51">
        <v>3.4</v>
      </c>
      <c r="K17" s="51">
        <v>-4</v>
      </c>
      <c r="L17" s="53">
        <v>26</v>
      </c>
      <c r="M17" s="53">
        <v>43</v>
      </c>
      <c r="N17" s="53">
        <v>13</v>
      </c>
      <c r="O17" s="51">
        <v>857.9</v>
      </c>
      <c r="P17" s="51">
        <v>859.6</v>
      </c>
      <c r="Q17" s="51">
        <v>855.3</v>
      </c>
      <c r="R17" s="52">
        <f t="shared" si="2"/>
        <v>4.3000000000000682</v>
      </c>
      <c r="S17" s="51">
        <v>1006.6</v>
      </c>
      <c r="T17" s="51">
        <v>1009.7</v>
      </c>
      <c r="U17" s="51">
        <v>1003.5</v>
      </c>
      <c r="V17" s="52">
        <f t="shared" si="3"/>
        <v>6.2000000000000455</v>
      </c>
      <c r="W17" s="53">
        <v>7</v>
      </c>
      <c r="X17" s="53">
        <v>10</v>
      </c>
      <c r="Y17" s="53">
        <v>2</v>
      </c>
      <c r="Z17" s="51">
        <v>2.2999999999999998</v>
      </c>
      <c r="AA17" s="51">
        <v>0</v>
      </c>
      <c r="AB17" s="54">
        <v>5.05</v>
      </c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16"/>
      <c r="AN17" s="16"/>
      <c r="AO17" s="16"/>
      <c r="AP17" s="16"/>
      <c r="AQ17" s="16"/>
      <c r="AR17" s="16" t="s">
        <v>125</v>
      </c>
      <c r="AS17" s="16"/>
      <c r="AT17" s="16"/>
      <c r="AU17" s="16"/>
      <c r="AV17" s="16"/>
      <c r="AW17" s="16"/>
      <c r="AX17" s="16"/>
      <c r="AY17" s="19">
        <v>248</v>
      </c>
      <c r="AZ17" s="43">
        <v>2.2999999999999998</v>
      </c>
      <c r="BA17" s="45">
        <v>248</v>
      </c>
      <c r="BB17" s="77">
        <v>5.6</v>
      </c>
      <c r="BC17" s="43">
        <v>2.2000000000000002</v>
      </c>
      <c r="BD17" s="46"/>
    </row>
    <row r="18" spans="1:56" s="128" customFormat="1">
      <c r="A18" s="118">
        <f>A17+1</f>
        <v>10</v>
      </c>
      <c r="B18" s="119">
        <v>11.7</v>
      </c>
      <c r="C18" s="119">
        <v>15.5</v>
      </c>
      <c r="D18" s="119">
        <v>8.1999999999999993</v>
      </c>
      <c r="E18" s="120">
        <f t="shared" si="1"/>
        <v>7.3000000000000007</v>
      </c>
      <c r="F18" s="119">
        <v>6</v>
      </c>
      <c r="G18" s="119">
        <v>5.4</v>
      </c>
      <c r="H18" s="119">
        <v>5.5</v>
      </c>
      <c r="I18" s="119">
        <v>5.9</v>
      </c>
      <c r="J18" s="119">
        <v>4.7</v>
      </c>
      <c r="K18" s="119">
        <v>-14.5</v>
      </c>
      <c r="L18" s="121">
        <v>40</v>
      </c>
      <c r="M18" s="121">
        <v>53</v>
      </c>
      <c r="N18" s="121">
        <v>31</v>
      </c>
      <c r="O18" s="119">
        <v>860</v>
      </c>
      <c r="P18" s="119">
        <v>862.1</v>
      </c>
      <c r="Q18" s="119">
        <v>858.8</v>
      </c>
      <c r="R18" s="120">
        <f t="shared" si="2"/>
        <v>3.3000000000000682</v>
      </c>
      <c r="S18" s="119">
        <v>1010.8</v>
      </c>
      <c r="T18" s="119">
        <v>1013.8</v>
      </c>
      <c r="U18" s="119">
        <v>1009.2</v>
      </c>
      <c r="V18" s="120">
        <f t="shared" si="3"/>
        <v>4.5999999999999091</v>
      </c>
      <c r="W18" s="121">
        <v>7</v>
      </c>
      <c r="X18" s="121">
        <v>10</v>
      </c>
      <c r="Y18" s="121">
        <v>2</v>
      </c>
      <c r="Z18" s="119">
        <v>1</v>
      </c>
      <c r="AA18" s="119">
        <v>0</v>
      </c>
      <c r="AB18" s="122">
        <v>2.79</v>
      </c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3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3"/>
      <c r="AY18" s="129">
        <v>23</v>
      </c>
      <c r="AZ18" s="125">
        <v>0.6</v>
      </c>
      <c r="BA18" s="130">
        <v>248</v>
      </c>
      <c r="BB18" s="126">
        <v>3.6</v>
      </c>
      <c r="BC18" s="125">
        <v>0.7</v>
      </c>
      <c r="BD18" s="127"/>
    </row>
    <row r="19" spans="1:56">
      <c r="A19" s="50">
        <f>A18+1</f>
        <v>11</v>
      </c>
      <c r="B19" s="51">
        <v>11.4</v>
      </c>
      <c r="C19" s="51">
        <v>21.6</v>
      </c>
      <c r="D19" s="51">
        <v>0.4</v>
      </c>
      <c r="E19" s="52">
        <f t="shared" si="1"/>
        <v>21.200000000000003</v>
      </c>
      <c r="F19" s="51">
        <v>-1.4</v>
      </c>
      <c r="G19" s="51">
        <v>6.1</v>
      </c>
      <c r="H19" s="51">
        <v>5.7</v>
      </c>
      <c r="I19" s="51">
        <v>6.7</v>
      </c>
      <c r="J19" s="51">
        <v>4.9000000000000004</v>
      </c>
      <c r="K19" s="51">
        <v>-0.9</v>
      </c>
      <c r="L19" s="53">
        <v>42</v>
      </c>
      <c r="M19" s="53">
        <v>78</v>
      </c>
      <c r="N19" s="53">
        <v>21</v>
      </c>
      <c r="O19" s="51">
        <v>861.1</v>
      </c>
      <c r="P19" s="51">
        <v>863.4</v>
      </c>
      <c r="Q19" s="51">
        <v>859.2</v>
      </c>
      <c r="R19" s="52">
        <f t="shared" si="2"/>
        <v>4.1999999999999318</v>
      </c>
      <c r="S19" s="51">
        <v>1012.4</v>
      </c>
      <c r="T19" s="51">
        <v>1018.1</v>
      </c>
      <c r="U19" s="51">
        <v>1008.3</v>
      </c>
      <c r="V19" s="52">
        <f t="shared" si="3"/>
        <v>9.8000000000000682</v>
      </c>
      <c r="W19" s="53"/>
      <c r="X19" s="53">
        <v>10</v>
      </c>
      <c r="Y19" s="53">
        <v>2</v>
      </c>
      <c r="Z19" s="51">
        <v>9.3000000000000007</v>
      </c>
      <c r="AA19" s="51">
        <v>0</v>
      </c>
      <c r="AB19" s="54">
        <v>2.4</v>
      </c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31">
        <v>68</v>
      </c>
      <c r="AZ19" s="43">
        <v>0.8</v>
      </c>
      <c r="BA19" s="45">
        <v>68</v>
      </c>
      <c r="BB19" s="44">
        <v>4.2</v>
      </c>
      <c r="BC19" s="43">
        <v>0.7</v>
      </c>
      <c r="BD19" s="46"/>
    </row>
    <row r="20" spans="1:56">
      <c r="A20" s="55">
        <v>12</v>
      </c>
      <c r="B20" s="51">
        <v>13.1</v>
      </c>
      <c r="C20" s="51">
        <v>20.8</v>
      </c>
      <c r="D20" s="51">
        <v>5.8</v>
      </c>
      <c r="E20" s="52">
        <f t="shared" si="1"/>
        <v>15</v>
      </c>
      <c r="F20" s="51">
        <v>2</v>
      </c>
      <c r="G20" s="51">
        <v>6.7</v>
      </c>
      <c r="H20" s="51">
        <v>5.7</v>
      </c>
      <c r="I20" s="51">
        <v>6.3</v>
      </c>
      <c r="J20" s="51">
        <v>4.9000000000000004</v>
      </c>
      <c r="K20" s="51">
        <v>-1</v>
      </c>
      <c r="L20" s="53">
        <v>37</v>
      </c>
      <c r="M20" s="53">
        <v>58</v>
      </c>
      <c r="N20" s="53">
        <v>21</v>
      </c>
      <c r="O20" s="51">
        <v>863.1</v>
      </c>
      <c r="P20" s="51">
        <v>864.5</v>
      </c>
      <c r="Q20" s="51">
        <v>862</v>
      </c>
      <c r="R20" s="52">
        <f t="shared" si="2"/>
        <v>2.5</v>
      </c>
      <c r="S20" s="51">
        <v>1014.3</v>
      </c>
      <c r="T20" s="51">
        <v>1018</v>
      </c>
      <c r="U20" s="51">
        <v>1011.7</v>
      </c>
      <c r="V20" s="52">
        <f t="shared" si="3"/>
        <v>6.2999999999999545</v>
      </c>
      <c r="W20" s="53">
        <v>1</v>
      </c>
      <c r="X20" s="53">
        <v>10</v>
      </c>
      <c r="Y20" s="53">
        <v>2</v>
      </c>
      <c r="Z20" s="51">
        <v>9</v>
      </c>
      <c r="AA20" s="51">
        <v>0</v>
      </c>
      <c r="AB20" s="54">
        <v>3.13</v>
      </c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31">
        <v>338</v>
      </c>
      <c r="AZ20" s="43">
        <v>1.1000000000000001</v>
      </c>
      <c r="BA20" s="45">
        <v>248</v>
      </c>
      <c r="BB20" s="44">
        <v>4.2</v>
      </c>
      <c r="BC20" s="43">
        <v>2</v>
      </c>
      <c r="BD20" s="46"/>
    </row>
    <row r="21" spans="1:56">
      <c r="A21" s="55">
        <v>13</v>
      </c>
      <c r="B21" s="51">
        <v>20.399999999999999</v>
      </c>
      <c r="C21" s="51">
        <v>25.2</v>
      </c>
      <c r="D21" s="51">
        <v>0.6</v>
      </c>
      <c r="E21" s="52">
        <f t="shared" si="1"/>
        <v>24.599999999999998</v>
      </c>
      <c r="F21" s="51">
        <v>-2.2999999999999998</v>
      </c>
      <c r="G21" s="51">
        <v>5.8</v>
      </c>
      <c r="H21" s="51">
        <v>5.2</v>
      </c>
      <c r="I21" s="51">
        <v>5.9</v>
      </c>
      <c r="J21" s="51">
        <v>4.4000000000000004</v>
      </c>
      <c r="K21" s="51">
        <v>-2.1</v>
      </c>
      <c r="L21" s="53">
        <v>39</v>
      </c>
      <c r="M21" s="53">
        <v>69</v>
      </c>
      <c r="N21" s="53">
        <v>16</v>
      </c>
      <c r="O21" s="51">
        <v>861</v>
      </c>
      <c r="P21" s="51">
        <v>863.7</v>
      </c>
      <c r="Q21" s="51">
        <v>857.8</v>
      </c>
      <c r="R21" s="52">
        <f t="shared" si="2"/>
        <v>5.9000000000000909</v>
      </c>
      <c r="S21" s="51">
        <v>1013</v>
      </c>
      <c r="T21" s="51">
        <v>1019.3</v>
      </c>
      <c r="U21" s="51">
        <v>1006.8</v>
      </c>
      <c r="V21" s="52">
        <f t="shared" si="3"/>
        <v>12.5</v>
      </c>
      <c r="W21" s="53">
        <v>2</v>
      </c>
      <c r="X21" s="53">
        <v>10</v>
      </c>
      <c r="Y21" s="53">
        <v>2</v>
      </c>
      <c r="Z21" s="51">
        <v>8.6</v>
      </c>
      <c r="AA21" s="51">
        <v>0</v>
      </c>
      <c r="AB21" s="54">
        <v>2.73</v>
      </c>
      <c r="AC21" s="54"/>
      <c r="AD21" s="54"/>
      <c r="AE21" s="54"/>
      <c r="AF21" s="54"/>
      <c r="AG21" s="54"/>
      <c r="AH21" s="54"/>
      <c r="AI21" s="116"/>
      <c r="AJ21" s="54"/>
      <c r="AK21" s="54"/>
      <c r="AL21" s="54"/>
      <c r="AM21" s="16"/>
      <c r="AN21" s="17"/>
      <c r="AO21" s="16"/>
      <c r="AP21" s="16"/>
      <c r="AQ21" s="16"/>
      <c r="AR21" s="16"/>
      <c r="AS21" s="16"/>
      <c r="AT21" s="16"/>
      <c r="AU21" s="16"/>
      <c r="AV21" s="16"/>
      <c r="AW21" s="17"/>
      <c r="AX21" s="17"/>
      <c r="AY21" s="131">
        <v>293</v>
      </c>
      <c r="AZ21" s="43">
        <v>2.4</v>
      </c>
      <c r="BA21" s="45">
        <v>203</v>
      </c>
      <c r="BB21" s="44">
        <v>5.9</v>
      </c>
      <c r="BC21" s="43">
        <v>1.2</v>
      </c>
      <c r="BD21" s="46"/>
    </row>
    <row r="22" spans="1:56">
      <c r="A22" s="55">
        <v>14</v>
      </c>
      <c r="B22" s="51">
        <v>19.600000000000001</v>
      </c>
      <c r="C22" s="51">
        <v>22.7</v>
      </c>
      <c r="D22" s="51">
        <v>7.2</v>
      </c>
      <c r="E22" s="52">
        <f t="shared" si="1"/>
        <v>15.5</v>
      </c>
      <c r="F22" s="51">
        <v>2.8</v>
      </c>
      <c r="G22" s="51">
        <v>6.7</v>
      </c>
      <c r="H22" s="51">
        <v>4.9000000000000004</v>
      </c>
      <c r="I22" s="51">
        <v>6</v>
      </c>
      <c r="J22" s="51">
        <v>4.0999999999999996</v>
      </c>
      <c r="K22" s="51">
        <v>-2.8</v>
      </c>
      <c r="L22" s="53">
        <v>29</v>
      </c>
      <c r="M22" s="53">
        <v>47</v>
      </c>
      <c r="N22" s="53">
        <v>16</v>
      </c>
      <c r="O22" s="51">
        <v>860.4</v>
      </c>
      <c r="P22" s="51">
        <v>862.5</v>
      </c>
      <c r="Q22" s="51">
        <v>858.4</v>
      </c>
      <c r="R22" s="52">
        <f t="shared" si="2"/>
        <v>4.1000000000000227</v>
      </c>
      <c r="S22" s="51">
        <v>1010</v>
      </c>
      <c r="T22" s="51">
        <v>1014</v>
      </c>
      <c r="U22" s="51">
        <v>1006</v>
      </c>
      <c r="V22" s="52">
        <f t="shared" si="3"/>
        <v>8</v>
      </c>
      <c r="W22" s="53">
        <v>5</v>
      </c>
      <c r="X22" s="53">
        <v>10</v>
      </c>
      <c r="Y22" s="53">
        <v>2</v>
      </c>
      <c r="Z22" s="51">
        <v>3.3</v>
      </c>
      <c r="AA22" s="51">
        <v>0</v>
      </c>
      <c r="AB22" s="54">
        <v>3.97</v>
      </c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16"/>
      <c r="AN22" s="17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31">
        <v>248</v>
      </c>
      <c r="AZ22" s="43">
        <v>1.4</v>
      </c>
      <c r="BA22" s="45">
        <v>180</v>
      </c>
      <c r="BB22" s="44">
        <v>5</v>
      </c>
      <c r="BC22" s="43">
        <v>2.1</v>
      </c>
      <c r="BD22" s="46"/>
    </row>
    <row r="23" spans="1:56">
      <c r="A23" s="55">
        <v>15</v>
      </c>
      <c r="B23" s="51">
        <v>5.7</v>
      </c>
      <c r="C23" s="51">
        <v>16.8</v>
      </c>
      <c r="D23" s="51">
        <v>2</v>
      </c>
      <c r="E23" s="52">
        <f t="shared" si="1"/>
        <v>14.8</v>
      </c>
      <c r="F23" s="51">
        <v>-0.4</v>
      </c>
      <c r="G23" s="51">
        <v>1.9</v>
      </c>
      <c r="H23" s="51">
        <v>4.9000000000000004</v>
      </c>
      <c r="I23" s="51">
        <v>6.3</v>
      </c>
      <c r="J23" s="51">
        <v>4.0999999999999996</v>
      </c>
      <c r="K23" s="51">
        <v>-2.7</v>
      </c>
      <c r="L23" s="53">
        <v>55</v>
      </c>
      <c r="M23" s="53">
        <v>71</v>
      </c>
      <c r="N23" s="53">
        <v>45</v>
      </c>
      <c r="O23" s="51">
        <v>864.4</v>
      </c>
      <c r="P23" s="51">
        <v>866.8</v>
      </c>
      <c r="Q23" s="51">
        <v>862.4</v>
      </c>
      <c r="R23" s="52">
        <f t="shared" si="2"/>
        <v>4.3999999999999773</v>
      </c>
      <c r="S23" s="51">
        <v>1016.9</v>
      </c>
      <c r="T23" s="51">
        <v>1022</v>
      </c>
      <c r="U23" s="51">
        <v>1011.3</v>
      </c>
      <c r="V23" s="52">
        <f t="shared" si="3"/>
        <v>10.700000000000045</v>
      </c>
      <c r="W23" s="53"/>
      <c r="X23" s="53">
        <v>10</v>
      </c>
      <c r="Y23" s="53">
        <v>2</v>
      </c>
      <c r="Z23" s="51">
        <v>9.1</v>
      </c>
      <c r="AA23" s="51"/>
      <c r="AB23" s="54">
        <v>2.57</v>
      </c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16"/>
      <c r="AN23" s="17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31">
        <v>113</v>
      </c>
      <c r="AZ23" s="43">
        <v>0.3</v>
      </c>
      <c r="BA23" s="44">
        <v>293</v>
      </c>
      <c r="BB23" s="44">
        <v>3.9</v>
      </c>
      <c r="BC23" s="43">
        <v>0.6</v>
      </c>
      <c r="BD23" s="46"/>
    </row>
    <row r="24" spans="1:56">
      <c r="A24" s="55">
        <v>16</v>
      </c>
      <c r="B24" s="51"/>
      <c r="C24" s="51"/>
      <c r="D24" s="51"/>
      <c r="E24" s="52">
        <f t="shared" si="1"/>
        <v>0</v>
      </c>
      <c r="F24" s="51"/>
      <c r="G24" s="51"/>
      <c r="H24" s="51"/>
      <c r="I24" s="51"/>
      <c r="J24" s="51"/>
      <c r="K24" s="51"/>
      <c r="L24" s="53"/>
      <c r="M24" s="53"/>
      <c r="N24" s="53"/>
      <c r="O24" s="51"/>
      <c r="P24" s="51"/>
      <c r="Q24" s="51"/>
      <c r="R24" s="52">
        <f t="shared" si="2"/>
        <v>0</v>
      </c>
      <c r="S24" s="51"/>
      <c r="T24" s="51"/>
      <c r="U24" s="51"/>
      <c r="V24" s="52">
        <f t="shared" si="3"/>
        <v>0</v>
      </c>
      <c r="W24" s="53"/>
      <c r="X24" s="53"/>
      <c r="Y24" s="53"/>
      <c r="Z24" s="51"/>
      <c r="AA24" s="51"/>
      <c r="AB24" s="54">
        <v>2.62</v>
      </c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17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42"/>
      <c r="AZ24" s="43"/>
      <c r="BA24" s="44"/>
      <c r="BB24" s="44"/>
      <c r="BC24" s="43"/>
      <c r="BD24" s="46"/>
    </row>
    <row r="25" spans="1:56">
      <c r="A25" s="55">
        <v>17</v>
      </c>
      <c r="B25" s="51">
        <v>10</v>
      </c>
      <c r="C25" s="51">
        <v>18.3</v>
      </c>
      <c r="D25" s="51">
        <v>1</v>
      </c>
      <c r="E25" s="52">
        <f t="shared" si="1"/>
        <v>17.3</v>
      </c>
      <c r="F25" s="51">
        <v>-1.5</v>
      </c>
      <c r="G25" s="51">
        <v>6.5</v>
      </c>
      <c r="H25" s="51">
        <v>7.8</v>
      </c>
      <c r="I25" s="51">
        <v>8.6999999999999993</v>
      </c>
      <c r="J25" s="51">
        <v>5.9</v>
      </c>
      <c r="K25" s="51">
        <v>3.3</v>
      </c>
      <c r="L25" s="53">
        <v>61</v>
      </c>
      <c r="M25" s="53">
        <v>93</v>
      </c>
      <c r="N25" s="53">
        <v>38</v>
      </c>
      <c r="O25" s="51">
        <v>864.6</v>
      </c>
      <c r="P25" s="51">
        <v>866.3</v>
      </c>
      <c r="Q25" s="51">
        <v>862.5</v>
      </c>
      <c r="R25" s="52">
        <f t="shared" si="2"/>
        <v>3.7999999999999545</v>
      </c>
      <c r="S25" s="51">
        <v>1019.1</v>
      </c>
      <c r="T25" s="51">
        <v>1022.8</v>
      </c>
      <c r="U25" s="51">
        <v>1013.4</v>
      </c>
      <c r="V25" s="52">
        <f t="shared" si="3"/>
        <v>9.3999999999999773</v>
      </c>
      <c r="W25" s="53">
        <v>1</v>
      </c>
      <c r="X25" s="53">
        <v>10</v>
      </c>
      <c r="Y25" s="53">
        <v>2</v>
      </c>
      <c r="Z25" s="51">
        <v>8.4</v>
      </c>
      <c r="AA25" s="51">
        <v>0</v>
      </c>
      <c r="AB25" s="54">
        <v>1.71</v>
      </c>
      <c r="AC25" s="54"/>
      <c r="AD25" s="54"/>
      <c r="AE25" s="54"/>
      <c r="AF25" s="54"/>
      <c r="AG25" s="54"/>
      <c r="AH25" s="54"/>
      <c r="AI25" s="54"/>
      <c r="AJ25" s="54" t="s">
        <v>125</v>
      </c>
      <c r="AK25" s="54"/>
      <c r="AL25" s="54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31">
        <v>90</v>
      </c>
      <c r="AZ25" s="43">
        <v>0.8</v>
      </c>
      <c r="BA25" s="45">
        <v>90</v>
      </c>
      <c r="BB25" s="44">
        <v>3.9</v>
      </c>
      <c r="BC25" s="43">
        <v>0.7</v>
      </c>
      <c r="BD25" s="46"/>
    </row>
    <row r="26" spans="1:56">
      <c r="A26" s="55">
        <v>18</v>
      </c>
      <c r="B26" s="51">
        <v>9.4</v>
      </c>
      <c r="C26" s="51">
        <v>20.2</v>
      </c>
      <c r="D26" s="51">
        <v>-0.5</v>
      </c>
      <c r="E26" s="52">
        <f t="shared" si="1"/>
        <v>20.7</v>
      </c>
      <c r="F26" s="51">
        <v>-2.2999999999999998</v>
      </c>
      <c r="G26" s="51">
        <v>5.8</v>
      </c>
      <c r="H26" s="51">
        <v>7</v>
      </c>
      <c r="I26" s="51">
        <v>8.3000000000000007</v>
      </c>
      <c r="J26" s="51">
        <v>5.0999999999999996</v>
      </c>
      <c r="K26" s="51">
        <v>1.8</v>
      </c>
      <c r="L26" s="53">
        <v>62</v>
      </c>
      <c r="M26" s="53">
        <v>91</v>
      </c>
      <c r="N26" s="53">
        <v>30</v>
      </c>
      <c r="O26" s="51">
        <v>862.7</v>
      </c>
      <c r="P26" s="51">
        <v>864.1</v>
      </c>
      <c r="Q26" s="51">
        <v>859.5</v>
      </c>
      <c r="R26" s="52">
        <f t="shared" si="2"/>
        <v>4.6000000000000227</v>
      </c>
      <c r="S26" s="51">
        <v>1015.7</v>
      </c>
      <c r="T26" s="51">
        <v>1019.6</v>
      </c>
      <c r="U26" s="51">
        <v>1010</v>
      </c>
      <c r="V26" s="52">
        <f t="shared" si="3"/>
        <v>9.6000000000000227</v>
      </c>
      <c r="W26" s="53">
        <v>2</v>
      </c>
      <c r="X26" s="53">
        <v>10</v>
      </c>
      <c r="Y26" s="53">
        <v>2</v>
      </c>
      <c r="Z26" s="51">
        <v>8.9</v>
      </c>
      <c r="AA26" s="51">
        <v>0</v>
      </c>
      <c r="AB26" s="54">
        <v>2.65</v>
      </c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16"/>
      <c r="AN26" s="16"/>
      <c r="AO26" s="16"/>
      <c r="AP26" s="16"/>
      <c r="AQ26" s="16"/>
      <c r="AR26" s="16"/>
      <c r="AS26" s="85"/>
      <c r="AT26" s="16"/>
      <c r="AU26" s="16"/>
      <c r="AV26" s="16"/>
      <c r="AW26" s="16"/>
      <c r="AX26" s="16"/>
      <c r="AY26" s="131">
        <v>68</v>
      </c>
      <c r="AZ26" s="43">
        <v>2.2999999999999998</v>
      </c>
      <c r="BA26" s="45">
        <v>68</v>
      </c>
      <c r="BB26" s="44">
        <v>5</v>
      </c>
      <c r="BC26" s="43">
        <v>1.1000000000000001</v>
      </c>
      <c r="BD26" s="46"/>
    </row>
    <row r="27" spans="1:56">
      <c r="A27" s="55">
        <v>19</v>
      </c>
      <c r="B27" s="51">
        <v>4.9000000000000004</v>
      </c>
      <c r="C27" s="51">
        <v>14.6</v>
      </c>
      <c r="D27" s="51">
        <v>-0.4</v>
      </c>
      <c r="E27" s="52">
        <f t="shared" si="1"/>
        <v>15</v>
      </c>
      <c r="F27" s="51">
        <v>-1.5</v>
      </c>
      <c r="G27" s="51">
        <v>2.5</v>
      </c>
      <c r="H27" s="51">
        <v>5.6</v>
      </c>
      <c r="I27" s="51">
        <v>6.4</v>
      </c>
      <c r="J27" s="51">
        <v>4.5</v>
      </c>
      <c r="K27" s="51">
        <v>-1.1000000000000001</v>
      </c>
      <c r="L27" s="53">
        <v>64</v>
      </c>
      <c r="M27" s="53">
        <v>79</v>
      </c>
      <c r="N27" s="53">
        <v>44</v>
      </c>
      <c r="O27" s="51">
        <v>863.2</v>
      </c>
      <c r="P27" s="51">
        <v>864.4</v>
      </c>
      <c r="Q27" s="51">
        <v>861.5</v>
      </c>
      <c r="R27" s="52">
        <f t="shared" si="2"/>
        <v>2.8999999999999773</v>
      </c>
      <c r="S27" s="51">
        <v>1019.1</v>
      </c>
      <c r="T27" s="51">
        <v>1020.5</v>
      </c>
      <c r="U27" s="51">
        <v>1016.3</v>
      </c>
      <c r="V27" s="52">
        <f t="shared" si="3"/>
        <v>4.2000000000000455</v>
      </c>
      <c r="W27" s="53">
        <v>1</v>
      </c>
      <c r="X27" s="53">
        <v>10</v>
      </c>
      <c r="Y27" s="53">
        <v>2</v>
      </c>
      <c r="Z27" s="51">
        <v>9.1</v>
      </c>
      <c r="AA27" s="51">
        <v>0</v>
      </c>
      <c r="AB27" s="54">
        <v>3.13</v>
      </c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42" t="s">
        <v>91</v>
      </c>
      <c r="AZ27" s="43">
        <v>0</v>
      </c>
      <c r="BA27" s="45">
        <v>23</v>
      </c>
      <c r="BB27" s="44">
        <v>3.6</v>
      </c>
      <c r="BC27" s="43">
        <v>0.3</v>
      </c>
      <c r="BD27" s="46"/>
    </row>
    <row r="28" spans="1:56">
      <c r="A28" s="55">
        <v>20</v>
      </c>
      <c r="B28" s="51">
        <v>6</v>
      </c>
      <c r="C28" s="51">
        <v>17</v>
      </c>
      <c r="D28" s="51">
        <v>0</v>
      </c>
      <c r="E28" s="52">
        <f t="shared" si="1"/>
        <v>17</v>
      </c>
      <c r="F28" s="51">
        <v>-2.6</v>
      </c>
      <c r="G28" s="51">
        <v>2.8</v>
      </c>
      <c r="H28" s="51">
        <v>6.3</v>
      </c>
      <c r="I28" s="51">
        <v>7.1</v>
      </c>
      <c r="J28" s="51">
        <v>5.2</v>
      </c>
      <c r="K28" s="51">
        <v>-0.1</v>
      </c>
      <c r="L28" s="53">
        <v>69</v>
      </c>
      <c r="M28" s="53">
        <v>85</v>
      </c>
      <c r="N28" s="53">
        <v>48</v>
      </c>
      <c r="O28" s="51">
        <v>867.8</v>
      </c>
      <c r="P28" s="51">
        <v>868.5</v>
      </c>
      <c r="Q28" s="51">
        <v>867.1</v>
      </c>
      <c r="R28" s="52">
        <f t="shared" si="2"/>
        <v>1.3999999999999773</v>
      </c>
      <c r="S28" s="51">
        <v>1025.2</v>
      </c>
      <c r="T28" s="51">
        <v>1026.0999999999999</v>
      </c>
      <c r="U28" s="51" t="s">
        <v>123</v>
      </c>
      <c r="V28" s="52">
        <v>1.9</v>
      </c>
      <c r="W28" s="53"/>
      <c r="X28" s="53"/>
      <c r="Y28" s="53"/>
      <c r="Z28" s="51"/>
      <c r="AA28" s="51"/>
      <c r="AB28" s="54">
        <v>2.74</v>
      </c>
      <c r="AC28" s="54"/>
      <c r="AD28" s="54"/>
      <c r="AE28" s="54"/>
      <c r="AF28" s="54"/>
      <c r="AG28" s="54"/>
      <c r="AH28" s="54"/>
      <c r="AI28" s="54"/>
      <c r="AJ28" s="54" t="s">
        <v>125</v>
      </c>
      <c r="AK28" s="54" t="s">
        <v>125</v>
      </c>
      <c r="AL28" s="54" t="s">
        <v>125</v>
      </c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31">
        <v>248</v>
      </c>
      <c r="AZ28" s="43">
        <v>0.6</v>
      </c>
      <c r="BA28" s="45">
        <v>248</v>
      </c>
      <c r="BB28" s="44">
        <v>2.2000000000000002</v>
      </c>
      <c r="BC28" s="43">
        <v>0.3</v>
      </c>
      <c r="BD28" s="46"/>
    </row>
    <row r="29" spans="1:56">
      <c r="A29" s="55">
        <v>21</v>
      </c>
      <c r="B29" s="51">
        <v>10.8</v>
      </c>
      <c r="C29" s="51">
        <v>19.8</v>
      </c>
      <c r="D29" s="51">
        <v>5</v>
      </c>
      <c r="E29" s="52">
        <f t="shared" si="1"/>
        <v>14.8</v>
      </c>
      <c r="F29" s="51">
        <v>-0.8</v>
      </c>
      <c r="G29" s="51">
        <v>7.3</v>
      </c>
      <c r="H29" s="51">
        <v>7</v>
      </c>
      <c r="I29" s="51">
        <v>7.6</v>
      </c>
      <c r="J29" s="51">
        <v>5.3</v>
      </c>
      <c r="K29" s="51">
        <v>1.8</v>
      </c>
      <c r="L29" s="53">
        <v>49</v>
      </c>
      <c r="M29" s="53">
        <v>74</v>
      </c>
      <c r="N29" s="53">
        <v>31</v>
      </c>
      <c r="O29" s="51">
        <v>863.4</v>
      </c>
      <c r="P29" s="51">
        <v>865.4</v>
      </c>
      <c r="Q29" s="51">
        <v>860.8</v>
      </c>
      <c r="R29" s="52">
        <f t="shared" si="2"/>
        <v>4.6000000000000227</v>
      </c>
      <c r="S29" s="51">
        <v>1016.7</v>
      </c>
      <c r="T29" s="51">
        <v>1020.5</v>
      </c>
      <c r="U29" s="51">
        <v>1010.7</v>
      </c>
      <c r="V29" s="52">
        <f t="shared" si="3"/>
        <v>9.7999999999999545</v>
      </c>
      <c r="W29" s="53">
        <v>2</v>
      </c>
      <c r="X29" s="53">
        <v>10</v>
      </c>
      <c r="Y29" s="53">
        <v>2</v>
      </c>
      <c r="Z29" s="51">
        <v>8.1</v>
      </c>
      <c r="AA29" s="51">
        <v>0</v>
      </c>
      <c r="AB29" s="54">
        <v>1.82</v>
      </c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31">
        <v>23</v>
      </c>
      <c r="AZ29" s="43">
        <v>2.9</v>
      </c>
      <c r="BA29" s="44">
        <v>23</v>
      </c>
      <c r="BB29" s="44">
        <v>5.6</v>
      </c>
      <c r="BC29" s="43">
        <v>1.4</v>
      </c>
      <c r="BD29" s="46"/>
    </row>
    <row r="30" spans="1:56">
      <c r="A30" s="55">
        <v>22</v>
      </c>
      <c r="B30" s="51">
        <v>13.1</v>
      </c>
      <c r="C30" s="51">
        <v>19</v>
      </c>
      <c r="D30" s="56">
        <v>5</v>
      </c>
      <c r="E30" s="52">
        <f t="shared" si="1"/>
        <v>14</v>
      </c>
      <c r="F30" s="51">
        <v>3</v>
      </c>
      <c r="G30" s="51">
        <v>7.4</v>
      </c>
      <c r="H30" s="51">
        <v>5.7</v>
      </c>
      <c r="I30" s="51">
        <v>6.5</v>
      </c>
      <c r="J30" s="51">
        <v>5.0999999999999996</v>
      </c>
      <c r="K30" s="51">
        <v>-0.8</v>
      </c>
      <c r="L30" s="53">
        <v>33</v>
      </c>
      <c r="M30" s="53">
        <v>40</v>
      </c>
      <c r="N30" s="53">
        <v>24</v>
      </c>
      <c r="O30" s="51">
        <v>857</v>
      </c>
      <c r="P30" s="51">
        <v>859.2</v>
      </c>
      <c r="Q30" s="51">
        <v>854.1</v>
      </c>
      <c r="R30" s="52">
        <f t="shared" si="2"/>
        <v>5.1000000000000227</v>
      </c>
      <c r="S30" s="51">
        <v>1007.1</v>
      </c>
      <c r="T30" s="51">
        <v>1010.9</v>
      </c>
      <c r="U30" s="51">
        <v>1001.8</v>
      </c>
      <c r="V30" s="52">
        <f t="shared" si="3"/>
        <v>9.1000000000000227</v>
      </c>
      <c r="W30" s="53">
        <v>6</v>
      </c>
      <c r="X30" s="53">
        <v>10</v>
      </c>
      <c r="Y30" s="53">
        <v>2</v>
      </c>
      <c r="Z30" s="51">
        <v>0.3</v>
      </c>
      <c r="AA30" s="51">
        <v>0</v>
      </c>
      <c r="AB30" s="54">
        <v>3.34</v>
      </c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17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31">
        <v>248</v>
      </c>
      <c r="AZ30" s="43">
        <v>2</v>
      </c>
      <c r="BA30" s="45">
        <v>248</v>
      </c>
      <c r="BB30" s="44">
        <v>5.3</v>
      </c>
      <c r="BC30" s="43">
        <v>2.5</v>
      </c>
      <c r="BD30" s="46"/>
    </row>
    <row r="31" spans="1:56">
      <c r="A31" s="55">
        <v>23</v>
      </c>
      <c r="B31" s="51">
        <v>10.3</v>
      </c>
      <c r="C31" s="51">
        <v>18.2</v>
      </c>
      <c r="D31" s="51">
        <v>-1</v>
      </c>
      <c r="E31" s="52">
        <f t="shared" si="1"/>
        <v>19.2</v>
      </c>
      <c r="F31" s="51">
        <v>-3</v>
      </c>
      <c r="G31" s="51">
        <v>7.3</v>
      </c>
      <c r="H31" s="51">
        <v>6.5</v>
      </c>
      <c r="I31" s="51">
        <v>7.1</v>
      </c>
      <c r="J31" s="51">
        <v>6</v>
      </c>
      <c r="K31" s="51">
        <v>0.8</v>
      </c>
      <c r="L31" s="53">
        <v>42</v>
      </c>
      <c r="M31" s="53">
        <v>70</v>
      </c>
      <c r="N31" s="53">
        <v>34</v>
      </c>
      <c r="O31" s="51">
        <v>850.6</v>
      </c>
      <c r="P31" s="51">
        <v>853</v>
      </c>
      <c r="Q31" s="51">
        <v>849.3</v>
      </c>
      <c r="R31" s="52">
        <f t="shared" si="2"/>
        <v>3.7000000000000455</v>
      </c>
      <c r="S31" s="51">
        <v>998.8</v>
      </c>
      <c r="T31" s="51">
        <v>1001.3</v>
      </c>
      <c r="U31" s="51">
        <v>996.5</v>
      </c>
      <c r="V31" s="52">
        <f t="shared" si="3"/>
        <v>4.7999999999999545</v>
      </c>
      <c r="W31" s="53">
        <v>3</v>
      </c>
      <c r="X31" s="53">
        <v>10</v>
      </c>
      <c r="Y31" s="53">
        <v>2</v>
      </c>
      <c r="Z31" s="51">
        <v>5</v>
      </c>
      <c r="AA31" s="51" t="s">
        <v>103</v>
      </c>
      <c r="AB31" s="54">
        <v>7.95</v>
      </c>
      <c r="AC31" s="54" t="s">
        <v>125</v>
      </c>
      <c r="AD31" s="54"/>
      <c r="AE31" s="54"/>
      <c r="AF31" s="54"/>
      <c r="AG31" s="54"/>
      <c r="AH31" s="54"/>
      <c r="AI31" s="54"/>
      <c r="AJ31" s="54"/>
      <c r="AK31" s="54"/>
      <c r="AL31" s="54"/>
      <c r="AM31" s="17"/>
      <c r="AN31" s="16"/>
      <c r="AO31" s="16" t="s">
        <v>125</v>
      </c>
      <c r="AP31" s="16" t="s">
        <v>125</v>
      </c>
      <c r="AQ31" s="16"/>
      <c r="AR31" s="16"/>
      <c r="AS31" s="16"/>
      <c r="AT31" s="16"/>
      <c r="AU31" s="16"/>
      <c r="AV31" s="16"/>
      <c r="AW31" s="16"/>
      <c r="AX31" s="16"/>
      <c r="AY31" s="131">
        <v>248</v>
      </c>
      <c r="AZ31" s="43">
        <v>11.1</v>
      </c>
      <c r="BA31" s="45">
        <v>248</v>
      </c>
      <c r="BB31" s="44">
        <v>20.7</v>
      </c>
      <c r="BC31" s="43">
        <v>11.1</v>
      </c>
      <c r="BD31" s="46"/>
    </row>
    <row r="32" spans="1:56">
      <c r="A32" s="55">
        <v>24</v>
      </c>
      <c r="B32" s="51">
        <v>3.8</v>
      </c>
      <c r="C32" s="51">
        <v>11.8</v>
      </c>
      <c r="D32" s="51">
        <v>-3.6</v>
      </c>
      <c r="E32" s="52">
        <f t="shared" si="1"/>
        <v>15.4</v>
      </c>
      <c r="F32" s="51">
        <v>5.6</v>
      </c>
      <c r="G32" s="51">
        <v>1.7</v>
      </c>
      <c r="H32" s="51">
        <v>4.7</v>
      </c>
      <c r="I32" s="51">
        <v>5.2</v>
      </c>
      <c r="J32" s="51">
        <v>3.9</v>
      </c>
      <c r="K32" s="51">
        <v>-3.4</v>
      </c>
      <c r="L32" s="53">
        <v>54</v>
      </c>
      <c r="M32" s="53">
        <v>91</v>
      </c>
      <c r="N32" s="53">
        <v>35</v>
      </c>
      <c r="O32" s="51">
        <v>859.8</v>
      </c>
      <c r="P32" s="51">
        <v>861.6</v>
      </c>
      <c r="Q32" s="51">
        <v>858.4</v>
      </c>
      <c r="R32" s="52">
        <f t="shared" si="2"/>
        <v>3.2000000000000455</v>
      </c>
      <c r="S32" s="51">
        <v>1016.9</v>
      </c>
      <c r="T32" s="51">
        <v>1020</v>
      </c>
      <c r="U32" s="51">
        <v>1012.5</v>
      </c>
      <c r="V32" s="52">
        <f t="shared" si="3"/>
        <v>7.5</v>
      </c>
      <c r="W32" s="53">
        <v>1</v>
      </c>
      <c r="X32" s="53">
        <v>10</v>
      </c>
      <c r="Y32" s="53">
        <v>2</v>
      </c>
      <c r="Z32" s="51">
        <v>7.8</v>
      </c>
      <c r="AA32" s="51">
        <v>0</v>
      </c>
      <c r="AB32" s="54">
        <v>1.93</v>
      </c>
      <c r="AC32" s="54"/>
      <c r="AD32" s="54"/>
      <c r="AE32" s="54"/>
      <c r="AF32" s="54"/>
      <c r="AG32" s="54"/>
      <c r="AH32" s="54"/>
      <c r="AI32" s="54"/>
      <c r="AJ32" s="54"/>
      <c r="AK32" s="54" t="s">
        <v>125</v>
      </c>
      <c r="AL32" s="54" t="s">
        <v>125</v>
      </c>
      <c r="AM32" s="16"/>
      <c r="AN32" s="17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31">
        <v>68</v>
      </c>
      <c r="AZ32" s="43">
        <v>1.9</v>
      </c>
      <c r="BA32" s="44">
        <v>68</v>
      </c>
      <c r="BB32" s="44">
        <v>4.2</v>
      </c>
      <c r="BC32" s="43">
        <v>0.7</v>
      </c>
      <c r="BD32" s="46"/>
    </row>
    <row r="33" spans="1:56">
      <c r="A33" s="50">
        <v>25</v>
      </c>
      <c r="B33" s="51">
        <v>5.6</v>
      </c>
      <c r="C33" s="51">
        <v>16.399999999999999</v>
      </c>
      <c r="D33" s="51">
        <v>-3.6</v>
      </c>
      <c r="E33" s="52">
        <f t="shared" si="1"/>
        <v>20</v>
      </c>
      <c r="F33" s="51">
        <v>-5.3</v>
      </c>
      <c r="G33" s="51">
        <v>2.5</v>
      </c>
      <c r="H33" s="51">
        <v>4.8</v>
      </c>
      <c r="I33" s="51">
        <v>5.6</v>
      </c>
      <c r="J33" s="51">
        <v>3.9</v>
      </c>
      <c r="K33" s="51">
        <v>-3.1</v>
      </c>
      <c r="L33" s="53">
        <v>51</v>
      </c>
      <c r="M33" s="53">
        <v>84</v>
      </c>
      <c r="N33" s="53">
        <v>26</v>
      </c>
      <c r="O33" s="51">
        <v>858</v>
      </c>
      <c r="P33" s="51">
        <v>860.4</v>
      </c>
      <c r="Q33" s="51">
        <v>854.8</v>
      </c>
      <c r="R33" s="52">
        <f t="shared" si="2"/>
        <v>5.6000000000000227</v>
      </c>
      <c r="S33" s="51">
        <v>1013.8</v>
      </c>
      <c r="T33" s="51">
        <v>1018.2</v>
      </c>
      <c r="U33" s="51">
        <v>1007.4</v>
      </c>
      <c r="V33" s="52">
        <f t="shared" si="3"/>
        <v>10.800000000000068</v>
      </c>
      <c r="W33" s="53">
        <v>4</v>
      </c>
      <c r="X33" s="53">
        <v>10</v>
      </c>
      <c r="Y33" s="53">
        <v>2</v>
      </c>
      <c r="Z33" s="51">
        <v>6</v>
      </c>
      <c r="AA33" s="51">
        <v>0</v>
      </c>
      <c r="AB33" s="54">
        <v>1.84</v>
      </c>
      <c r="AC33" s="54"/>
      <c r="AD33" s="54"/>
      <c r="AE33" s="54"/>
      <c r="AF33" s="54"/>
      <c r="AG33" s="54"/>
      <c r="AH33" s="54"/>
      <c r="AI33" s="54"/>
      <c r="AJ33" s="54"/>
      <c r="AK33" s="54" t="s">
        <v>125</v>
      </c>
      <c r="AL33" s="54" t="s">
        <v>125</v>
      </c>
      <c r="AM33" s="17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2" t="s">
        <v>124</v>
      </c>
      <c r="AZ33" s="12">
        <v>0</v>
      </c>
      <c r="BA33" s="47">
        <v>90</v>
      </c>
      <c r="BB33" s="117">
        <v>4.8</v>
      </c>
      <c r="BC33" s="48">
        <v>1.1000000000000001</v>
      </c>
      <c r="BD33" s="48"/>
    </row>
    <row r="34" spans="1:56">
      <c r="A34" s="50">
        <v>26</v>
      </c>
      <c r="B34" s="51">
        <v>4.4000000000000004</v>
      </c>
      <c r="C34" s="51">
        <v>13.7</v>
      </c>
      <c r="D34" s="51">
        <v>0.1</v>
      </c>
      <c r="E34" s="52">
        <f t="shared" si="1"/>
        <v>13.6</v>
      </c>
      <c r="F34" s="51">
        <v>-3</v>
      </c>
      <c r="G34" s="51">
        <v>3.2</v>
      </c>
      <c r="H34" s="51">
        <v>5.6</v>
      </c>
      <c r="I34" s="51">
        <v>6</v>
      </c>
      <c r="J34" s="51">
        <v>5.0999999999999996</v>
      </c>
      <c r="K34" s="51">
        <v>-1.1000000000000001</v>
      </c>
      <c r="L34" s="53">
        <v>57</v>
      </c>
      <c r="M34" s="53">
        <v>67</v>
      </c>
      <c r="N34" s="53">
        <v>37</v>
      </c>
      <c r="O34" s="51">
        <v>859.8</v>
      </c>
      <c r="P34" s="51">
        <v>860.9</v>
      </c>
      <c r="Q34" s="51">
        <v>858.5</v>
      </c>
      <c r="R34" s="52">
        <f t="shared" si="2"/>
        <v>2.3999999999999773</v>
      </c>
      <c r="S34" s="51">
        <v>1015.5</v>
      </c>
      <c r="T34" s="51">
        <v>1016.7</v>
      </c>
      <c r="U34" s="51">
        <v>1013.7</v>
      </c>
      <c r="V34" s="52">
        <f t="shared" si="3"/>
        <v>3</v>
      </c>
      <c r="W34" s="53"/>
      <c r="X34" s="53">
        <v>10</v>
      </c>
      <c r="Y34" s="53">
        <v>2</v>
      </c>
      <c r="Z34" s="51">
        <v>9.1999999999999993</v>
      </c>
      <c r="AA34" s="51">
        <v>0</v>
      </c>
      <c r="AB34" s="54">
        <v>3.73</v>
      </c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2">
        <v>248</v>
      </c>
      <c r="AZ34" s="12">
        <v>0.6</v>
      </c>
      <c r="BA34" s="47">
        <v>68</v>
      </c>
      <c r="BB34" s="117">
        <v>3.4</v>
      </c>
      <c r="BC34" s="48">
        <v>0.6</v>
      </c>
      <c r="BD34" s="48"/>
    </row>
    <row r="35" spans="1:56">
      <c r="A35" s="50">
        <v>27</v>
      </c>
      <c r="B35" s="51">
        <v>10.5</v>
      </c>
      <c r="C35" s="51">
        <v>1.1000000000000001</v>
      </c>
      <c r="D35" s="51">
        <v>-2.6</v>
      </c>
      <c r="E35" s="52">
        <f t="shared" si="1"/>
        <v>3.7</v>
      </c>
      <c r="F35" s="51">
        <v>-4</v>
      </c>
      <c r="G35" s="51">
        <v>-0.4</v>
      </c>
      <c r="H35" s="51">
        <v>4.4000000000000004</v>
      </c>
      <c r="I35" s="51">
        <v>4.9000000000000004</v>
      </c>
      <c r="J35" s="51">
        <v>3.3</v>
      </c>
      <c r="K35" s="51">
        <v>-4.0999999999999996</v>
      </c>
      <c r="L35" s="53">
        <v>62</v>
      </c>
      <c r="M35" s="53">
        <v>76</v>
      </c>
      <c r="N35" s="53">
        <v>40</v>
      </c>
      <c r="O35" s="51">
        <v>865.3</v>
      </c>
      <c r="P35" s="51">
        <v>866.1</v>
      </c>
      <c r="Q35" s="51">
        <v>864.1</v>
      </c>
      <c r="R35" s="52">
        <f t="shared" si="2"/>
        <v>2</v>
      </c>
      <c r="S35" s="51">
        <v>1023.7</v>
      </c>
      <c r="T35" s="51">
        <v>1024.8</v>
      </c>
      <c r="U35" s="51">
        <v>1021.6</v>
      </c>
      <c r="V35" s="52">
        <f t="shared" si="3"/>
        <v>3.1999999999999318</v>
      </c>
      <c r="W35" s="53">
        <v>4</v>
      </c>
      <c r="X35" s="53">
        <v>10</v>
      </c>
      <c r="Y35" s="53">
        <v>2</v>
      </c>
      <c r="Z35" s="51">
        <v>5</v>
      </c>
      <c r="AA35" s="51">
        <v>0</v>
      </c>
      <c r="AB35" s="54">
        <v>2.0499999999999998</v>
      </c>
      <c r="AC35" s="54"/>
      <c r="AD35" s="54"/>
      <c r="AE35" s="54"/>
      <c r="AF35" s="54"/>
      <c r="AG35" s="54"/>
      <c r="AH35" s="54"/>
      <c r="AI35" s="54"/>
      <c r="AJ35" s="54"/>
      <c r="AK35" s="54"/>
      <c r="AL35" s="54" t="s">
        <v>125</v>
      </c>
      <c r="AM35" s="79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2" t="s">
        <v>124</v>
      </c>
      <c r="AZ35" s="12">
        <v>0</v>
      </c>
      <c r="BA35" s="47" t="s">
        <v>124</v>
      </c>
      <c r="BB35" s="117">
        <v>0</v>
      </c>
      <c r="BC35" s="48">
        <v>0</v>
      </c>
      <c r="BD35" s="48"/>
    </row>
    <row r="36" spans="1:56">
      <c r="A36" s="50">
        <v>28</v>
      </c>
      <c r="B36" s="57">
        <v>7.1</v>
      </c>
      <c r="C36" s="51">
        <v>14.6</v>
      </c>
      <c r="D36" s="51">
        <v>1</v>
      </c>
      <c r="E36" s="52">
        <f t="shared" si="1"/>
        <v>13.6</v>
      </c>
      <c r="F36" s="51">
        <v>-0.1</v>
      </c>
      <c r="G36" s="51">
        <v>3.6</v>
      </c>
      <c r="H36" s="51">
        <v>4.8</v>
      </c>
      <c r="I36" s="51">
        <v>5.7</v>
      </c>
      <c r="J36" s="51">
        <v>4</v>
      </c>
      <c r="K36" s="51">
        <v>-3</v>
      </c>
      <c r="L36" s="53">
        <v>43</v>
      </c>
      <c r="M36" s="53">
        <v>65</v>
      </c>
      <c r="N36" s="53">
        <v>29</v>
      </c>
      <c r="O36" s="51">
        <v>865.4</v>
      </c>
      <c r="P36" s="51">
        <v>868.5</v>
      </c>
      <c r="Q36" s="51">
        <v>861.9</v>
      </c>
      <c r="R36" s="52">
        <f t="shared" si="2"/>
        <v>6.6000000000000227</v>
      </c>
      <c r="S36" s="51">
        <v>1020.5</v>
      </c>
      <c r="T36" s="51">
        <v>1026.0999999999999</v>
      </c>
      <c r="U36" s="51">
        <v>1014.8</v>
      </c>
      <c r="V36" s="52">
        <f t="shared" si="3"/>
        <v>11.299999999999955</v>
      </c>
      <c r="W36" s="53">
        <v>6</v>
      </c>
      <c r="X36" s="53">
        <v>10</v>
      </c>
      <c r="Y36" s="53">
        <v>2</v>
      </c>
      <c r="Z36" s="51">
        <v>5.5</v>
      </c>
      <c r="AA36" s="51">
        <v>0</v>
      </c>
      <c r="AB36" s="54">
        <v>2.92</v>
      </c>
      <c r="AC36" s="54"/>
      <c r="AD36" s="54"/>
      <c r="AE36" s="54"/>
      <c r="AF36" s="54"/>
      <c r="AG36" s="54"/>
      <c r="AH36" s="54"/>
      <c r="AI36" s="54"/>
      <c r="AJ36" s="54"/>
      <c r="AK36" s="54"/>
      <c r="AL36" s="54" t="s">
        <v>125</v>
      </c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2">
        <v>68</v>
      </c>
      <c r="AZ36" s="12">
        <v>1.5</v>
      </c>
      <c r="BA36" s="47">
        <v>68</v>
      </c>
      <c r="BB36" s="117">
        <v>9.1999999999999993</v>
      </c>
      <c r="BC36" s="48">
        <v>1.7</v>
      </c>
      <c r="BD36" s="48"/>
    </row>
    <row r="37" spans="1:56">
      <c r="A37" s="50">
        <v>29</v>
      </c>
      <c r="B37" s="51">
        <v>8.1</v>
      </c>
      <c r="C37" s="51">
        <v>12.8</v>
      </c>
      <c r="D37" s="51">
        <v>5.0999999999999996</v>
      </c>
      <c r="E37" s="52">
        <f t="shared" si="1"/>
        <v>7.7000000000000011</v>
      </c>
      <c r="F37" s="51">
        <v>4</v>
      </c>
      <c r="G37" s="51">
        <v>7.7</v>
      </c>
      <c r="H37" s="51">
        <v>9.8000000000000007</v>
      </c>
      <c r="I37" s="51">
        <v>10.8</v>
      </c>
      <c r="J37" s="51">
        <v>8.1</v>
      </c>
      <c r="K37" s="51">
        <v>6.7</v>
      </c>
      <c r="L37" s="53">
        <v>86</v>
      </c>
      <c r="M37" s="53">
        <v>94</v>
      </c>
      <c r="N37" s="53">
        <v>70</v>
      </c>
      <c r="O37" s="51">
        <v>862</v>
      </c>
      <c r="P37" s="51">
        <v>863.5</v>
      </c>
      <c r="Q37" s="51">
        <v>860.6</v>
      </c>
      <c r="R37" s="52">
        <f t="shared" si="2"/>
        <v>2.8999999999999773</v>
      </c>
      <c r="S37" s="51">
        <v>1015.3</v>
      </c>
      <c r="T37" s="51">
        <v>1017.4</v>
      </c>
      <c r="U37" s="51">
        <v>1013.5</v>
      </c>
      <c r="V37" s="52">
        <f t="shared" si="3"/>
        <v>3.8999999999999773</v>
      </c>
      <c r="W37" s="53">
        <v>6</v>
      </c>
      <c r="X37" s="53">
        <v>10</v>
      </c>
      <c r="Y37" s="53">
        <v>2</v>
      </c>
      <c r="Z37" s="51">
        <v>2.9</v>
      </c>
      <c r="AA37" s="51">
        <v>7</v>
      </c>
      <c r="AB37" s="54">
        <v>1.1399999999999999</v>
      </c>
      <c r="AC37" s="54" t="s">
        <v>125</v>
      </c>
      <c r="AD37" s="54" t="s">
        <v>125</v>
      </c>
      <c r="AE37" s="54"/>
      <c r="AF37" s="54"/>
      <c r="AG37" s="54"/>
      <c r="AH37" s="54" t="s">
        <v>125</v>
      </c>
      <c r="AI37" s="54" t="s">
        <v>126</v>
      </c>
      <c r="AJ37" s="54"/>
      <c r="AK37" s="54"/>
      <c r="AL37" s="54"/>
      <c r="AM37" s="13"/>
      <c r="AN37" s="13"/>
      <c r="AO37" s="13"/>
      <c r="AP37" s="13"/>
      <c r="AQ37" s="13"/>
      <c r="AR37" s="13"/>
      <c r="AS37" s="13" t="s">
        <v>125</v>
      </c>
      <c r="AT37" s="13"/>
      <c r="AU37" s="13"/>
      <c r="AV37" s="13"/>
      <c r="AW37" s="13"/>
      <c r="AX37" s="13"/>
      <c r="AY37" s="12">
        <v>23</v>
      </c>
      <c r="AZ37" s="12">
        <v>2.1</v>
      </c>
      <c r="BA37" s="47">
        <v>23</v>
      </c>
      <c r="BB37" s="117">
        <v>7</v>
      </c>
      <c r="BC37" s="48">
        <v>2.1</v>
      </c>
      <c r="BD37" s="48"/>
    </row>
    <row r="38" spans="1:56">
      <c r="A38" s="50">
        <v>30</v>
      </c>
      <c r="B38" s="51">
        <v>10.3</v>
      </c>
      <c r="C38" s="51">
        <v>18</v>
      </c>
      <c r="D38" s="51">
        <v>3</v>
      </c>
      <c r="E38" s="52">
        <f t="shared" si="1"/>
        <v>15</v>
      </c>
      <c r="F38" s="51">
        <v>-0.1</v>
      </c>
      <c r="G38" s="51">
        <v>6.3</v>
      </c>
      <c r="H38" s="51">
        <v>6.3</v>
      </c>
      <c r="I38" s="51">
        <v>7.3</v>
      </c>
      <c r="J38" s="51">
        <v>5.4</v>
      </c>
      <c r="K38" s="51">
        <v>0.4</v>
      </c>
      <c r="L38" s="53">
        <v>49</v>
      </c>
      <c r="M38" s="53">
        <v>86</v>
      </c>
      <c r="N38" s="53">
        <v>27</v>
      </c>
      <c r="O38" s="51">
        <v>864.3</v>
      </c>
      <c r="P38" s="51">
        <v>866.5</v>
      </c>
      <c r="Q38" s="51">
        <v>861.8</v>
      </c>
      <c r="R38" s="52">
        <f t="shared" si="2"/>
        <v>4.7000000000000455</v>
      </c>
      <c r="S38" s="51">
        <v>1017.7</v>
      </c>
      <c r="T38" s="51">
        <v>1022.3</v>
      </c>
      <c r="U38" s="51">
        <v>1012.6</v>
      </c>
      <c r="V38" s="52">
        <f t="shared" si="3"/>
        <v>9.6999999999999318</v>
      </c>
      <c r="W38" s="53"/>
      <c r="X38" s="53">
        <v>10</v>
      </c>
      <c r="Y38" s="53">
        <v>2</v>
      </c>
      <c r="Z38" s="51">
        <v>9.3000000000000007</v>
      </c>
      <c r="AA38" s="51">
        <v>0</v>
      </c>
      <c r="AB38" s="54">
        <v>1.82</v>
      </c>
      <c r="AC38" s="54"/>
      <c r="AD38" s="54"/>
      <c r="AE38" s="54"/>
      <c r="AF38" s="54"/>
      <c r="AG38" s="54"/>
      <c r="AH38" s="54"/>
      <c r="AI38" s="54"/>
      <c r="AJ38" s="54" t="s">
        <v>125</v>
      </c>
      <c r="AK38" s="54"/>
      <c r="AL38" s="54" t="s">
        <v>125</v>
      </c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2">
        <v>248</v>
      </c>
      <c r="AZ38" s="12">
        <v>3.2</v>
      </c>
      <c r="BA38" s="47">
        <v>248</v>
      </c>
      <c r="BB38" s="117">
        <v>7.8</v>
      </c>
      <c r="BC38" s="48">
        <v>3.1</v>
      </c>
      <c r="BD38" s="48"/>
    </row>
    <row r="39" spans="1:56">
      <c r="A39" s="50">
        <v>31</v>
      </c>
      <c r="B39" s="51">
        <v>8.8000000000000007</v>
      </c>
      <c r="C39" s="51">
        <v>14.2</v>
      </c>
      <c r="D39" s="51">
        <v>-2</v>
      </c>
      <c r="E39" s="52">
        <f t="shared" si="1"/>
        <v>16.2</v>
      </c>
      <c r="F39" s="51">
        <v>-0.2</v>
      </c>
      <c r="G39" s="51">
        <v>4.8</v>
      </c>
      <c r="H39" s="51">
        <v>5.6</v>
      </c>
      <c r="I39" s="51">
        <v>7.6</v>
      </c>
      <c r="J39" s="51">
        <v>4.4000000000000004</v>
      </c>
      <c r="K39" s="51">
        <v>-1.1000000000000001</v>
      </c>
      <c r="L39" s="53">
        <v>45</v>
      </c>
      <c r="M39" s="53">
        <v>72</v>
      </c>
      <c r="N39" s="53">
        <v>36</v>
      </c>
      <c r="O39" s="51">
        <v>866.6</v>
      </c>
      <c r="P39" s="51">
        <v>870.6</v>
      </c>
      <c r="Q39" s="51">
        <v>862.8</v>
      </c>
      <c r="R39" s="52">
        <f t="shared" si="2"/>
        <v>7.8000000000000682</v>
      </c>
      <c r="S39" s="51">
        <v>1019.6</v>
      </c>
      <c r="T39" s="51">
        <v>1023.2</v>
      </c>
      <c r="U39" s="51">
        <v>1014.8</v>
      </c>
      <c r="V39" s="52">
        <f t="shared" si="3"/>
        <v>8.4000000000000909</v>
      </c>
      <c r="W39" s="53"/>
      <c r="X39" s="53">
        <v>10</v>
      </c>
      <c r="Y39" s="53">
        <v>2</v>
      </c>
      <c r="Z39" s="59">
        <v>9.1</v>
      </c>
      <c r="AA39" s="51">
        <v>0</v>
      </c>
      <c r="AB39" s="54">
        <v>4.8</v>
      </c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2">
        <v>23</v>
      </c>
      <c r="AZ39" s="12">
        <v>3.8</v>
      </c>
      <c r="BA39" s="47">
        <v>23</v>
      </c>
      <c r="BB39" s="117">
        <v>11.2</v>
      </c>
      <c r="BC39" s="48">
        <v>3.8</v>
      </c>
      <c r="BD39" s="48"/>
    </row>
    <row r="40" spans="1:56">
      <c r="A40" s="3"/>
      <c r="B40" s="6">
        <f>STDEV(B9:B39)</f>
        <v>4.7029264550255592</v>
      </c>
      <c r="C40" s="6"/>
      <c r="D40" s="6"/>
      <c r="E40" s="6"/>
      <c r="F40" s="6"/>
      <c r="G40" s="6"/>
      <c r="H40" s="6"/>
      <c r="I40" s="6"/>
      <c r="J40" s="6"/>
      <c r="K40" s="6"/>
      <c r="L40" s="7"/>
      <c r="M40" s="7"/>
      <c r="N40" s="7"/>
      <c r="O40" s="6"/>
      <c r="P40" s="6"/>
      <c r="Q40" s="6"/>
      <c r="R40" s="21"/>
      <c r="S40" s="6"/>
      <c r="T40" s="6"/>
      <c r="U40" s="6"/>
      <c r="V40" s="6"/>
      <c r="W40" s="7"/>
      <c r="X40" s="7"/>
      <c r="Y40" s="7"/>
      <c r="Z40" s="8"/>
      <c r="AA40" s="8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</row>
    <row r="41" spans="1:56">
      <c r="A41" s="2"/>
      <c r="B41" s="6"/>
      <c r="C41" s="6"/>
      <c r="D41" s="6"/>
      <c r="E41" s="6"/>
      <c r="F41" s="6"/>
      <c r="G41" s="6"/>
      <c r="H41" s="6"/>
      <c r="I41" s="6"/>
      <c r="J41" s="6"/>
      <c r="K41" s="6"/>
      <c r="L41" s="7"/>
      <c r="M41" s="7"/>
      <c r="N41" s="7"/>
      <c r="O41" s="6"/>
      <c r="P41" s="6"/>
      <c r="Q41" s="6"/>
      <c r="R41" s="4"/>
      <c r="S41" s="6"/>
      <c r="T41" s="6"/>
      <c r="U41" s="6"/>
      <c r="V41" s="6"/>
      <c r="W41" s="7"/>
      <c r="X41" s="7"/>
      <c r="Y41" s="7"/>
      <c r="Z41" s="15"/>
      <c r="AA41" s="8"/>
      <c r="AB41" s="14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6"/>
    </row>
    <row r="42" spans="1:56" s="64" customFormat="1">
      <c r="A42" s="60" t="s">
        <v>35</v>
      </c>
      <c r="B42" s="61">
        <f t="shared" ref="B42:Q42" si="4">SUM(B9:B39)</f>
        <v>285.60000000000008</v>
      </c>
      <c r="C42" s="61">
        <f t="shared" si="4"/>
        <v>502.20000000000005</v>
      </c>
      <c r="D42" s="61">
        <f t="shared" si="4"/>
        <v>63.700000000000017</v>
      </c>
      <c r="E42" s="61">
        <f>SUM(E10:E39)</f>
        <v>430.3</v>
      </c>
      <c r="F42" s="61">
        <f t="shared" si="4"/>
        <v>5.1999999999999984</v>
      </c>
      <c r="G42" s="61">
        <f t="shared" si="4"/>
        <v>142.70000000000002</v>
      </c>
      <c r="H42" s="61">
        <f t="shared" si="4"/>
        <v>173.70000000000005</v>
      </c>
      <c r="I42" s="61">
        <f t="shared" si="4"/>
        <v>201.7</v>
      </c>
      <c r="J42" s="61">
        <f t="shared" si="4"/>
        <v>143.80000000000001</v>
      </c>
      <c r="K42" s="61">
        <f t="shared" si="4"/>
        <v>-38.70000000000001</v>
      </c>
      <c r="L42" s="61">
        <f t="shared" si="4"/>
        <v>1534</v>
      </c>
      <c r="M42" s="61">
        <f t="shared" si="4"/>
        <v>2186</v>
      </c>
      <c r="N42" s="61">
        <f t="shared" si="4"/>
        <v>1003</v>
      </c>
      <c r="O42" s="61">
        <f t="shared" si="4"/>
        <v>25828.899999999998</v>
      </c>
      <c r="P42" s="61">
        <f t="shared" si="4"/>
        <v>25886</v>
      </c>
      <c r="Q42" s="61">
        <f t="shared" si="4"/>
        <v>25766.599999999995</v>
      </c>
      <c r="R42" s="61">
        <f>P42-Q42</f>
        <v>119.40000000000509</v>
      </c>
      <c r="S42" s="61">
        <f t="shared" ref="S42:AM42" si="5">SUM(S9:S39)</f>
        <v>30427.199999999997</v>
      </c>
      <c r="T42" s="61">
        <f t="shared" si="5"/>
        <v>30526.699999999997</v>
      </c>
      <c r="U42" s="61">
        <f t="shared" si="5"/>
        <v>29288.199999999997</v>
      </c>
      <c r="V42" s="61">
        <f t="shared" si="5"/>
        <v>214.3000000000001</v>
      </c>
      <c r="W42" s="61">
        <f t="shared" si="5"/>
        <v>83</v>
      </c>
      <c r="X42" s="61">
        <f t="shared" si="5"/>
        <v>290</v>
      </c>
      <c r="Y42" s="61">
        <f t="shared" si="5"/>
        <v>58</v>
      </c>
      <c r="Z42" s="62">
        <f t="shared" si="5"/>
        <v>187.6</v>
      </c>
      <c r="AA42" s="61">
        <f t="shared" si="5"/>
        <v>7</v>
      </c>
      <c r="AB42" s="63">
        <f t="shared" si="5"/>
        <v>96.84</v>
      </c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>
        <f t="shared" si="5"/>
        <v>0</v>
      </c>
    </row>
    <row r="43" spans="1:56" s="64" customFormat="1">
      <c r="A43" s="60" t="s">
        <v>36</v>
      </c>
      <c r="B43" s="61">
        <f t="shared" ref="B43:Q43" si="6">AVERAGEA(B9:B39)</f>
        <v>9.5200000000000031</v>
      </c>
      <c r="C43" s="61">
        <f t="shared" si="6"/>
        <v>16.740000000000002</v>
      </c>
      <c r="D43" s="61">
        <f t="shared" si="6"/>
        <v>2.123333333333334</v>
      </c>
      <c r="E43" s="61">
        <f>AVERAGEA(E10:E39)</f>
        <v>14.343333333333334</v>
      </c>
      <c r="F43" s="61">
        <f t="shared" si="6"/>
        <v>0.17333333333333328</v>
      </c>
      <c r="G43" s="61">
        <f t="shared" si="6"/>
        <v>4.7566666666666668</v>
      </c>
      <c r="H43" s="61">
        <f t="shared" si="6"/>
        <v>5.7900000000000018</v>
      </c>
      <c r="I43" s="61">
        <f t="shared" si="6"/>
        <v>6.7233333333333327</v>
      </c>
      <c r="J43" s="61">
        <f t="shared" si="6"/>
        <v>4.7933333333333339</v>
      </c>
      <c r="K43" s="61">
        <f t="shared" si="6"/>
        <v>-1.2900000000000003</v>
      </c>
      <c r="L43" s="61">
        <f t="shared" si="6"/>
        <v>51.133333333333333</v>
      </c>
      <c r="M43" s="61">
        <f t="shared" si="6"/>
        <v>72.86666666666666</v>
      </c>
      <c r="N43" s="61">
        <f t="shared" si="6"/>
        <v>33.43333333333333</v>
      </c>
      <c r="O43" s="61">
        <f t="shared" si="6"/>
        <v>860.96333333333325</v>
      </c>
      <c r="P43" s="61">
        <f t="shared" si="6"/>
        <v>862.86666666666667</v>
      </c>
      <c r="Q43" s="61">
        <f t="shared" si="6"/>
        <v>858.88666666666654</v>
      </c>
      <c r="R43" s="61">
        <f>P43-Q43</f>
        <v>3.9800000000001319</v>
      </c>
      <c r="S43" s="61">
        <f t="shared" ref="S43:AM43" si="7">AVERAGEA(S9:S39)</f>
        <v>1014.2399999999999</v>
      </c>
      <c r="T43" s="61">
        <f t="shared" si="7"/>
        <v>1017.5566666666666</v>
      </c>
      <c r="U43" s="61">
        <f t="shared" si="7"/>
        <v>976.2733333333332</v>
      </c>
      <c r="V43" s="61">
        <f t="shared" si="7"/>
        <v>6.9129032258064544</v>
      </c>
      <c r="W43" s="61">
        <f t="shared" si="7"/>
        <v>3.9523809523809526</v>
      </c>
      <c r="X43" s="61">
        <f t="shared" si="7"/>
        <v>10</v>
      </c>
      <c r="Y43" s="61">
        <f t="shared" si="7"/>
        <v>2</v>
      </c>
      <c r="Z43" s="62">
        <f t="shared" si="7"/>
        <v>6.4689655172413794</v>
      </c>
      <c r="AA43" s="61">
        <f t="shared" si="7"/>
        <v>0.25</v>
      </c>
      <c r="AB43" s="61">
        <f t="shared" si="7"/>
        <v>3.1238709677419356</v>
      </c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 t="e">
        <f t="shared" si="7"/>
        <v>#DIV/0!</v>
      </c>
    </row>
    <row r="44" spans="1:56" s="64" customFormat="1">
      <c r="A44" s="60" t="s">
        <v>19</v>
      </c>
      <c r="B44" s="61">
        <f t="shared" ref="B44:Q44" si="8">MAXA(B9:B39)</f>
        <v>20.399999999999999</v>
      </c>
      <c r="C44" s="61">
        <f t="shared" si="8"/>
        <v>25.2</v>
      </c>
      <c r="D44" s="61">
        <f t="shared" si="8"/>
        <v>13.8</v>
      </c>
      <c r="E44" s="61">
        <f>MAXA(E10:E39)</f>
        <v>24.599999999999998</v>
      </c>
      <c r="F44" s="61">
        <f t="shared" si="8"/>
        <v>11.4</v>
      </c>
      <c r="G44" s="61">
        <f t="shared" si="8"/>
        <v>8.9</v>
      </c>
      <c r="H44" s="61">
        <f t="shared" si="8"/>
        <v>9.8000000000000007</v>
      </c>
      <c r="I44" s="61">
        <f t="shared" si="8"/>
        <v>10.8</v>
      </c>
      <c r="J44" s="61">
        <f t="shared" si="8"/>
        <v>8.1</v>
      </c>
      <c r="K44" s="61">
        <f t="shared" si="8"/>
        <v>6.7</v>
      </c>
      <c r="L44" s="61">
        <f t="shared" si="8"/>
        <v>86</v>
      </c>
      <c r="M44" s="61">
        <f t="shared" si="8"/>
        <v>97</v>
      </c>
      <c r="N44" s="61">
        <f t="shared" si="8"/>
        <v>70</v>
      </c>
      <c r="O44" s="61">
        <f t="shared" si="8"/>
        <v>867.8</v>
      </c>
      <c r="P44" s="61">
        <f t="shared" si="8"/>
        <v>870.6</v>
      </c>
      <c r="Q44" s="61">
        <f t="shared" si="8"/>
        <v>867.1</v>
      </c>
      <c r="R44" s="61">
        <f>MAXA(R9:R39)</f>
        <v>7.8000000000000682</v>
      </c>
      <c r="S44" s="61">
        <f t="shared" ref="S44:AM44" si="9">MAXA(S9:S39)</f>
        <v>1025.2</v>
      </c>
      <c r="T44" s="61">
        <f t="shared" si="9"/>
        <v>1026.0999999999999</v>
      </c>
      <c r="U44" s="61">
        <f t="shared" si="9"/>
        <v>1021.6</v>
      </c>
      <c r="V44" s="61">
        <f t="shared" si="9"/>
        <v>13.099999999999909</v>
      </c>
      <c r="W44" s="61">
        <f t="shared" si="9"/>
        <v>7</v>
      </c>
      <c r="X44" s="61">
        <f t="shared" si="9"/>
        <v>10</v>
      </c>
      <c r="Y44" s="61">
        <f t="shared" si="9"/>
        <v>2</v>
      </c>
      <c r="Z44" s="62">
        <f t="shared" si="9"/>
        <v>9.3000000000000007</v>
      </c>
      <c r="AA44" s="61">
        <f t="shared" si="9"/>
        <v>7</v>
      </c>
      <c r="AB44" s="61">
        <f t="shared" si="9"/>
        <v>10.07</v>
      </c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>
        <f t="shared" si="9"/>
        <v>0</v>
      </c>
    </row>
    <row r="45" spans="1:56" s="64" customFormat="1">
      <c r="A45" s="60" t="s">
        <v>20</v>
      </c>
      <c r="B45" s="61">
        <f t="shared" ref="B45:AM45" si="10">MINA(B9:B39)</f>
        <v>2.2999999999999998</v>
      </c>
      <c r="C45" s="61">
        <f t="shared" si="10"/>
        <v>1.1000000000000001</v>
      </c>
      <c r="D45" s="61">
        <f t="shared" si="10"/>
        <v>-4.8</v>
      </c>
      <c r="E45" s="61">
        <f>MINA(E10:E39)</f>
        <v>0</v>
      </c>
      <c r="F45" s="61">
        <f t="shared" si="10"/>
        <v>-6.8</v>
      </c>
      <c r="G45" s="61">
        <f t="shared" si="10"/>
        <v>-0.6</v>
      </c>
      <c r="H45" s="61">
        <f t="shared" si="10"/>
        <v>3.7</v>
      </c>
      <c r="I45" s="61">
        <f t="shared" si="10"/>
        <v>4.7</v>
      </c>
      <c r="J45" s="61">
        <f t="shared" si="10"/>
        <v>3.1</v>
      </c>
      <c r="K45" s="61">
        <f t="shared" si="10"/>
        <v>-14.5</v>
      </c>
      <c r="L45" s="61">
        <f t="shared" si="10"/>
        <v>26</v>
      </c>
      <c r="M45" s="61">
        <f t="shared" si="10"/>
        <v>39</v>
      </c>
      <c r="N45" s="61">
        <f t="shared" si="10"/>
        <v>13</v>
      </c>
      <c r="O45" s="61">
        <f t="shared" si="10"/>
        <v>850.6</v>
      </c>
      <c r="P45" s="61">
        <f t="shared" si="10"/>
        <v>853</v>
      </c>
      <c r="Q45" s="61">
        <f t="shared" si="10"/>
        <v>849.3</v>
      </c>
      <c r="R45" s="61">
        <f t="shared" si="10"/>
        <v>0</v>
      </c>
      <c r="S45" s="61">
        <f t="shared" si="10"/>
        <v>998.8</v>
      </c>
      <c r="T45" s="61">
        <f t="shared" si="10"/>
        <v>1001.3</v>
      </c>
      <c r="U45" s="61">
        <f t="shared" si="10"/>
        <v>0</v>
      </c>
      <c r="V45" s="61">
        <f t="shared" si="10"/>
        <v>0</v>
      </c>
      <c r="W45" s="61">
        <f t="shared" si="10"/>
        <v>1</v>
      </c>
      <c r="X45" s="61">
        <f t="shared" si="10"/>
        <v>10</v>
      </c>
      <c r="Y45" s="61">
        <f t="shared" si="10"/>
        <v>2</v>
      </c>
      <c r="Z45" s="62">
        <f t="shared" si="10"/>
        <v>0.3</v>
      </c>
      <c r="AA45" s="61">
        <f t="shared" si="10"/>
        <v>0</v>
      </c>
      <c r="AB45" s="61">
        <f t="shared" si="10"/>
        <v>0.61</v>
      </c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>
        <f t="shared" si="10"/>
        <v>0</v>
      </c>
    </row>
    <row r="46" spans="1:56">
      <c r="A46" s="2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4">
        <f t="shared" ref="R46:R51" si="11">P46-Q46</f>
        <v>0</v>
      </c>
      <c r="S46" s="6"/>
      <c r="T46" s="6"/>
      <c r="U46" s="6"/>
      <c r="V46" s="6"/>
      <c r="W46" s="6"/>
      <c r="X46" s="6"/>
      <c r="Y46" s="6"/>
      <c r="Z46" s="18"/>
      <c r="AA46" s="6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5"/>
    </row>
    <row r="47" spans="1:56" s="68" customFormat="1">
      <c r="A47" s="65" t="s">
        <v>35</v>
      </c>
      <c r="B47" s="66">
        <f t="shared" ref="B47:L47" si="12">SUM(B9:B18)</f>
        <v>92.300000000000011</v>
      </c>
      <c r="C47" s="66">
        <f t="shared" si="12"/>
        <v>165.4</v>
      </c>
      <c r="D47" s="66">
        <f t="shared" si="12"/>
        <v>41.2</v>
      </c>
      <c r="E47" s="66">
        <f>SUM(E9:E18)</f>
        <v>124.19999999999999</v>
      </c>
      <c r="F47" s="66">
        <f t="shared" si="12"/>
        <v>16.299999999999997</v>
      </c>
      <c r="G47" s="66">
        <f t="shared" si="12"/>
        <v>46.499999999999993</v>
      </c>
      <c r="H47" s="66">
        <f t="shared" si="12"/>
        <v>55.4</v>
      </c>
      <c r="I47" s="66">
        <f t="shared" si="12"/>
        <v>65.7</v>
      </c>
      <c r="J47" s="66">
        <f t="shared" si="12"/>
        <v>46.2</v>
      </c>
      <c r="K47" s="66">
        <f t="shared" si="12"/>
        <v>-26.200000000000003</v>
      </c>
      <c r="L47" s="66">
        <f t="shared" si="12"/>
        <v>505</v>
      </c>
      <c r="M47" s="66"/>
      <c r="N47" s="66">
        <f>SUM(N9:N18)</f>
        <v>335</v>
      </c>
      <c r="O47" s="66">
        <f>SUM(O9:O18)</f>
        <v>8588.4</v>
      </c>
      <c r="P47" s="66">
        <f>SUM(P9:P18)</f>
        <v>8606.1</v>
      </c>
      <c r="Q47" s="66">
        <f>SUM(Q9:Q18)</f>
        <v>8569.1</v>
      </c>
      <c r="R47" s="66">
        <f t="shared" si="11"/>
        <v>37</v>
      </c>
      <c r="S47" s="66">
        <f t="shared" ref="S47:AB47" si="13">SUM(S9:S18)</f>
        <v>10115.9</v>
      </c>
      <c r="T47" s="66">
        <f t="shared" si="13"/>
        <v>10144.9</v>
      </c>
      <c r="U47" s="66">
        <f t="shared" si="13"/>
        <v>10084.5</v>
      </c>
      <c r="V47" s="66">
        <f t="shared" si="13"/>
        <v>60.400000000000091</v>
      </c>
      <c r="W47" s="66">
        <f t="shared" si="13"/>
        <v>39</v>
      </c>
      <c r="X47" s="66">
        <f t="shared" si="13"/>
        <v>100</v>
      </c>
      <c r="Y47" s="66">
        <f t="shared" si="13"/>
        <v>20</v>
      </c>
      <c r="Z47" s="66">
        <f>SUM(Z9:Z18)</f>
        <v>53.7</v>
      </c>
      <c r="AA47" s="66">
        <f t="shared" si="13"/>
        <v>0</v>
      </c>
      <c r="AB47" s="66">
        <f t="shared" si="13"/>
        <v>35.849999999999994</v>
      </c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67"/>
    </row>
    <row r="48" spans="1:56" s="68" customFormat="1">
      <c r="A48" s="65" t="s">
        <v>32</v>
      </c>
      <c r="B48" s="66">
        <f t="shared" ref="B48:Q48" si="14">AVERAGEA(B9:B18)</f>
        <v>9.23</v>
      </c>
      <c r="C48" s="66">
        <f t="shared" si="14"/>
        <v>16.54</v>
      </c>
      <c r="D48" s="66">
        <f t="shared" si="14"/>
        <v>4.12</v>
      </c>
      <c r="E48" s="66">
        <f>AVERAGEA(E9:E18)</f>
        <v>12.419999999999998</v>
      </c>
      <c r="F48" s="66">
        <f t="shared" si="14"/>
        <v>1.6299999999999997</v>
      </c>
      <c r="G48" s="66">
        <f t="shared" si="14"/>
        <v>4.6499999999999995</v>
      </c>
      <c r="H48" s="66">
        <f t="shared" si="14"/>
        <v>5.54</v>
      </c>
      <c r="I48" s="66">
        <f t="shared" si="14"/>
        <v>6.57</v>
      </c>
      <c r="J48" s="66">
        <f t="shared" si="14"/>
        <v>4.62</v>
      </c>
      <c r="K48" s="66">
        <f t="shared" si="14"/>
        <v>-2.62</v>
      </c>
      <c r="L48" s="66">
        <f t="shared" si="14"/>
        <v>50.5</v>
      </c>
      <c r="M48" s="66">
        <f t="shared" si="14"/>
        <v>69.599999999999994</v>
      </c>
      <c r="N48" s="66">
        <f t="shared" si="14"/>
        <v>33.5</v>
      </c>
      <c r="O48" s="66">
        <f t="shared" si="14"/>
        <v>858.83999999999992</v>
      </c>
      <c r="P48" s="66">
        <f t="shared" si="14"/>
        <v>860.61</v>
      </c>
      <c r="Q48" s="66">
        <f t="shared" si="14"/>
        <v>856.91000000000008</v>
      </c>
      <c r="R48" s="66">
        <f t="shared" si="11"/>
        <v>3.6999999999999318</v>
      </c>
      <c r="S48" s="66">
        <f t="shared" ref="S48:AB48" si="15">AVERAGEA(S9:S18)</f>
        <v>1011.5899999999999</v>
      </c>
      <c r="T48" s="66">
        <f t="shared" si="15"/>
        <v>1014.49</v>
      </c>
      <c r="U48" s="66">
        <f t="shared" si="15"/>
        <v>1008.45</v>
      </c>
      <c r="V48" s="66">
        <f t="shared" si="15"/>
        <v>6.0400000000000089</v>
      </c>
      <c r="W48" s="66">
        <f t="shared" si="15"/>
        <v>5.5714285714285712</v>
      </c>
      <c r="X48" s="66">
        <f t="shared" si="15"/>
        <v>10</v>
      </c>
      <c r="Y48" s="66">
        <f t="shared" si="15"/>
        <v>2</v>
      </c>
      <c r="Z48" s="66">
        <f>AVERAGEA(Z9:Z18)</f>
        <v>5.37</v>
      </c>
      <c r="AA48" s="66">
        <f t="shared" si="15"/>
        <v>0</v>
      </c>
      <c r="AB48" s="66">
        <f t="shared" si="15"/>
        <v>3.5849999999999995</v>
      </c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67"/>
    </row>
    <row r="49" spans="1:39" s="68" customFormat="1">
      <c r="A49" s="65" t="s">
        <v>19</v>
      </c>
      <c r="B49" s="66">
        <f t="shared" ref="B49:Q49" si="16">MAXA(B9:B18)</f>
        <v>16.899999999999999</v>
      </c>
      <c r="C49" s="66">
        <f t="shared" si="16"/>
        <v>23.9</v>
      </c>
      <c r="D49" s="66">
        <f t="shared" si="16"/>
        <v>13.8</v>
      </c>
      <c r="E49" s="66">
        <f>MAXA(E9:E18)</f>
        <v>20.299999999999997</v>
      </c>
      <c r="F49" s="66">
        <f t="shared" si="16"/>
        <v>11.4</v>
      </c>
      <c r="G49" s="66">
        <f t="shared" si="16"/>
        <v>8.9</v>
      </c>
      <c r="H49" s="66">
        <f t="shared" si="16"/>
        <v>7</v>
      </c>
      <c r="I49" s="66">
        <f t="shared" si="16"/>
        <v>8</v>
      </c>
      <c r="J49" s="66">
        <f t="shared" si="16"/>
        <v>6.1</v>
      </c>
      <c r="K49" s="66">
        <f t="shared" si="16"/>
        <v>2.2999999999999998</v>
      </c>
      <c r="L49" s="66">
        <f t="shared" si="16"/>
        <v>81</v>
      </c>
      <c r="M49" s="66">
        <f t="shared" si="16"/>
        <v>97</v>
      </c>
      <c r="N49" s="66">
        <f t="shared" si="16"/>
        <v>63</v>
      </c>
      <c r="O49" s="66">
        <f t="shared" si="16"/>
        <v>865</v>
      </c>
      <c r="P49" s="66">
        <f t="shared" si="16"/>
        <v>866.8</v>
      </c>
      <c r="Q49" s="66">
        <f t="shared" si="16"/>
        <v>861.8</v>
      </c>
      <c r="R49" s="66">
        <f t="shared" si="11"/>
        <v>5</v>
      </c>
      <c r="S49" s="66">
        <f t="shared" ref="S49:AB49" si="17">MAXA(S9:S18)</f>
        <v>1022.1</v>
      </c>
      <c r="T49" s="66">
        <f t="shared" si="17"/>
        <v>1024.9000000000001</v>
      </c>
      <c r="U49" s="66">
        <f t="shared" si="17"/>
        <v>1019.5</v>
      </c>
      <c r="V49" s="66">
        <f t="shared" si="17"/>
        <v>13.099999999999909</v>
      </c>
      <c r="W49" s="66">
        <f t="shared" si="17"/>
        <v>7</v>
      </c>
      <c r="X49" s="66">
        <f t="shared" si="17"/>
        <v>10</v>
      </c>
      <c r="Y49" s="66">
        <f t="shared" si="17"/>
        <v>2</v>
      </c>
      <c r="Z49" s="66">
        <f>MAXA(Z9:Z18)</f>
        <v>9.3000000000000007</v>
      </c>
      <c r="AA49" s="66">
        <f t="shared" si="17"/>
        <v>0</v>
      </c>
      <c r="AB49" s="66">
        <f t="shared" si="17"/>
        <v>10.07</v>
      </c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67"/>
    </row>
    <row r="50" spans="1:39" s="68" customFormat="1">
      <c r="A50" s="65" t="s">
        <v>20</v>
      </c>
      <c r="B50" s="66">
        <f t="shared" ref="B50:Q50" si="18">MINA(B9:B18)</f>
        <v>2.2999999999999998</v>
      </c>
      <c r="C50" s="66">
        <f t="shared" si="18"/>
        <v>6.1</v>
      </c>
      <c r="D50" s="66">
        <f t="shared" si="18"/>
        <v>-4.8</v>
      </c>
      <c r="E50" s="66">
        <f>MINA(E9:E18)</f>
        <v>7.3000000000000007</v>
      </c>
      <c r="F50" s="66">
        <f t="shared" si="18"/>
        <v>-6.8</v>
      </c>
      <c r="G50" s="66">
        <f t="shared" si="18"/>
        <v>-0.6</v>
      </c>
      <c r="H50" s="66">
        <f t="shared" si="18"/>
        <v>3.7</v>
      </c>
      <c r="I50" s="66">
        <f t="shared" si="18"/>
        <v>4.7</v>
      </c>
      <c r="J50" s="66">
        <f t="shared" si="18"/>
        <v>3.1</v>
      </c>
      <c r="K50" s="66">
        <f t="shared" si="18"/>
        <v>-14.5</v>
      </c>
      <c r="L50" s="66">
        <f t="shared" si="18"/>
        <v>26</v>
      </c>
      <c r="M50" s="66">
        <f t="shared" si="18"/>
        <v>39</v>
      </c>
      <c r="N50" s="66">
        <f t="shared" si="18"/>
        <v>13</v>
      </c>
      <c r="O50" s="66">
        <f t="shared" si="18"/>
        <v>855.3</v>
      </c>
      <c r="P50" s="66">
        <f t="shared" si="18"/>
        <v>857.7</v>
      </c>
      <c r="Q50" s="66">
        <f t="shared" si="18"/>
        <v>853.5</v>
      </c>
      <c r="R50" s="66">
        <f t="shared" si="11"/>
        <v>4.2000000000000455</v>
      </c>
      <c r="S50" s="66">
        <f t="shared" ref="S50:AB50" si="19">MINA(S9:S18)</f>
        <v>1002.6</v>
      </c>
      <c r="T50" s="66">
        <f t="shared" si="19"/>
        <v>1003.9</v>
      </c>
      <c r="U50" s="66">
        <f t="shared" si="19"/>
        <v>1001.2</v>
      </c>
      <c r="V50" s="66">
        <f t="shared" si="19"/>
        <v>1.8999999999999773</v>
      </c>
      <c r="W50" s="66">
        <f t="shared" si="19"/>
        <v>3</v>
      </c>
      <c r="X50" s="66">
        <f t="shared" si="19"/>
        <v>10</v>
      </c>
      <c r="Y50" s="66">
        <f t="shared" si="19"/>
        <v>2</v>
      </c>
      <c r="Z50" s="66">
        <f>MINA(Z9:Z18)</f>
        <v>1</v>
      </c>
      <c r="AA50" s="66">
        <f t="shared" si="19"/>
        <v>0</v>
      </c>
      <c r="AB50" s="66">
        <f t="shared" si="19"/>
        <v>0.61</v>
      </c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67"/>
    </row>
    <row r="51" spans="1:39">
      <c r="A51" s="20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4">
        <f t="shared" si="11"/>
        <v>0</v>
      </c>
      <c r="S51" s="6"/>
      <c r="T51" s="6"/>
      <c r="U51" s="6"/>
      <c r="V51" s="6"/>
      <c r="W51" s="6"/>
      <c r="X51" s="6"/>
      <c r="Y51" s="6"/>
      <c r="Z51" s="18"/>
      <c r="AA51" s="6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5"/>
    </row>
    <row r="52" spans="1:39" s="72" customFormat="1">
      <c r="A52" s="69" t="s">
        <v>31</v>
      </c>
      <c r="B52" s="70">
        <f t="shared" ref="B52:AB52" si="20">SUM(B19:B28)</f>
        <v>100.50000000000001</v>
      </c>
      <c r="C52" s="70">
        <f t="shared" si="20"/>
        <v>177.2</v>
      </c>
      <c r="D52" s="70">
        <f t="shared" si="20"/>
        <v>16.100000000000001</v>
      </c>
      <c r="E52" s="70">
        <f t="shared" si="20"/>
        <v>161.1</v>
      </c>
      <c r="F52" s="70">
        <f t="shared" si="20"/>
        <v>-7.1999999999999993</v>
      </c>
      <c r="G52" s="70">
        <f t="shared" si="20"/>
        <v>44.8</v>
      </c>
      <c r="H52" s="70">
        <f t="shared" si="20"/>
        <v>53.099999999999994</v>
      </c>
      <c r="I52" s="70">
        <f t="shared" si="20"/>
        <v>61.7</v>
      </c>
      <c r="J52" s="70">
        <f t="shared" si="20"/>
        <v>43.1</v>
      </c>
      <c r="K52" s="70">
        <f t="shared" si="20"/>
        <v>-5.6</v>
      </c>
      <c r="L52" s="70">
        <f t="shared" si="20"/>
        <v>458</v>
      </c>
      <c r="M52" s="70">
        <f t="shared" si="20"/>
        <v>671</v>
      </c>
      <c r="N52" s="70">
        <f t="shared" si="20"/>
        <v>279</v>
      </c>
      <c r="O52" s="70">
        <f t="shared" si="20"/>
        <v>7768.3</v>
      </c>
      <c r="P52" s="70">
        <f t="shared" si="20"/>
        <v>7784.2000000000007</v>
      </c>
      <c r="Q52" s="70">
        <f t="shared" si="20"/>
        <v>7750.4000000000005</v>
      </c>
      <c r="R52" s="70">
        <f t="shared" si="20"/>
        <v>33.799999999999955</v>
      </c>
      <c r="S52" s="70">
        <f t="shared" si="20"/>
        <v>9145.7000000000007</v>
      </c>
      <c r="T52" s="70">
        <f t="shared" si="20"/>
        <v>9180.4</v>
      </c>
      <c r="U52" s="70">
        <f t="shared" si="20"/>
        <v>8083.8</v>
      </c>
      <c r="V52" s="70">
        <f t="shared" si="20"/>
        <v>72.400000000000119</v>
      </c>
      <c r="W52" s="70">
        <f t="shared" si="20"/>
        <v>12</v>
      </c>
      <c r="X52" s="70">
        <f t="shared" si="20"/>
        <v>80</v>
      </c>
      <c r="Y52" s="70">
        <f t="shared" si="20"/>
        <v>16</v>
      </c>
      <c r="Z52" s="70">
        <f>SUM(Z19:Z28)</f>
        <v>65.699999999999989</v>
      </c>
      <c r="AA52" s="70">
        <f t="shared" si="20"/>
        <v>0</v>
      </c>
      <c r="AB52" s="70">
        <f t="shared" si="20"/>
        <v>27.65</v>
      </c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71"/>
    </row>
    <row r="53" spans="1:39" s="72" customFormat="1">
      <c r="A53" s="69" t="s">
        <v>32</v>
      </c>
      <c r="B53" s="70">
        <f t="shared" ref="B53:AB53" si="21">AVERAGEA(B19:B28)</f>
        <v>11.166666666666668</v>
      </c>
      <c r="C53" s="70">
        <f t="shared" si="21"/>
        <v>19.688888888888886</v>
      </c>
      <c r="D53" s="70">
        <f t="shared" si="21"/>
        <v>1.788888888888889</v>
      </c>
      <c r="E53" s="70">
        <f t="shared" si="21"/>
        <v>16.11</v>
      </c>
      <c r="F53" s="70">
        <f t="shared" si="21"/>
        <v>-0.79999999999999993</v>
      </c>
      <c r="G53" s="70">
        <f t="shared" si="21"/>
        <v>4.9777777777777779</v>
      </c>
      <c r="H53" s="70">
        <f t="shared" si="21"/>
        <v>5.8999999999999995</v>
      </c>
      <c r="I53" s="70">
        <f t="shared" si="21"/>
        <v>6.8555555555555561</v>
      </c>
      <c r="J53" s="70">
        <f t="shared" si="21"/>
        <v>4.7888888888888888</v>
      </c>
      <c r="K53" s="70">
        <f t="shared" si="21"/>
        <v>-0.62222222222222223</v>
      </c>
      <c r="L53" s="70">
        <f t="shared" si="21"/>
        <v>50.888888888888886</v>
      </c>
      <c r="M53" s="70">
        <f t="shared" si="21"/>
        <v>74.555555555555557</v>
      </c>
      <c r="N53" s="70">
        <f t="shared" si="21"/>
        <v>31</v>
      </c>
      <c r="O53" s="70">
        <f t="shared" si="21"/>
        <v>863.1444444444445</v>
      </c>
      <c r="P53" s="70">
        <f t="shared" si="21"/>
        <v>864.91111111111115</v>
      </c>
      <c r="Q53" s="70">
        <f t="shared" si="21"/>
        <v>861.15555555555557</v>
      </c>
      <c r="R53" s="70">
        <f t="shared" si="21"/>
        <v>3.3799999999999955</v>
      </c>
      <c r="S53" s="70">
        <f t="shared" si="21"/>
        <v>1016.188888888889</v>
      </c>
      <c r="T53" s="70">
        <f t="shared" si="21"/>
        <v>1020.0444444444444</v>
      </c>
      <c r="U53" s="70">
        <f t="shared" si="21"/>
        <v>898.2</v>
      </c>
      <c r="V53" s="70">
        <f t="shared" si="21"/>
        <v>7.2400000000000118</v>
      </c>
      <c r="W53" s="70">
        <f t="shared" si="21"/>
        <v>2</v>
      </c>
      <c r="X53" s="70">
        <f t="shared" si="21"/>
        <v>10</v>
      </c>
      <c r="Y53" s="70">
        <f t="shared" si="21"/>
        <v>2</v>
      </c>
      <c r="Z53" s="70">
        <f>AVERAGEA(Z19:Z28)</f>
        <v>8.2124999999999986</v>
      </c>
      <c r="AA53" s="70">
        <f t="shared" si="21"/>
        <v>0</v>
      </c>
      <c r="AB53" s="70">
        <f t="shared" si="21"/>
        <v>2.7649999999999997</v>
      </c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71"/>
    </row>
    <row r="54" spans="1:39" s="72" customFormat="1">
      <c r="A54" s="69" t="s">
        <v>19</v>
      </c>
      <c r="B54" s="70">
        <f t="shared" ref="B54:AB54" si="22">MAXA(B19:B28)</f>
        <v>20.399999999999999</v>
      </c>
      <c r="C54" s="70">
        <f t="shared" si="22"/>
        <v>25.2</v>
      </c>
      <c r="D54" s="70">
        <f t="shared" si="22"/>
        <v>7.2</v>
      </c>
      <c r="E54" s="70">
        <f t="shared" si="22"/>
        <v>24.599999999999998</v>
      </c>
      <c r="F54" s="70">
        <f t="shared" si="22"/>
        <v>2.8</v>
      </c>
      <c r="G54" s="70">
        <f t="shared" si="22"/>
        <v>6.7</v>
      </c>
      <c r="H54" s="70">
        <f t="shared" si="22"/>
        <v>7.8</v>
      </c>
      <c r="I54" s="70">
        <f t="shared" si="22"/>
        <v>8.6999999999999993</v>
      </c>
      <c r="J54" s="70">
        <f t="shared" si="22"/>
        <v>5.9</v>
      </c>
      <c r="K54" s="70">
        <f t="shared" si="22"/>
        <v>3.3</v>
      </c>
      <c r="L54" s="70">
        <f t="shared" si="22"/>
        <v>69</v>
      </c>
      <c r="M54" s="70">
        <f>MAXA(M19:M28)</f>
        <v>93</v>
      </c>
      <c r="N54" s="70">
        <f t="shared" si="22"/>
        <v>48</v>
      </c>
      <c r="O54" s="70">
        <f t="shared" si="22"/>
        <v>867.8</v>
      </c>
      <c r="P54" s="70">
        <f t="shared" si="22"/>
        <v>868.5</v>
      </c>
      <c r="Q54" s="70">
        <f t="shared" si="22"/>
        <v>867.1</v>
      </c>
      <c r="R54" s="70">
        <f t="shared" si="22"/>
        <v>5.9000000000000909</v>
      </c>
      <c r="S54" s="70">
        <f t="shared" si="22"/>
        <v>1025.2</v>
      </c>
      <c r="T54" s="70">
        <f t="shared" si="22"/>
        <v>1026.0999999999999</v>
      </c>
      <c r="U54" s="70">
        <f t="shared" si="22"/>
        <v>1016.3</v>
      </c>
      <c r="V54" s="70">
        <f t="shared" si="22"/>
        <v>12.5</v>
      </c>
      <c r="W54" s="70">
        <f t="shared" si="22"/>
        <v>5</v>
      </c>
      <c r="X54" s="70">
        <f t="shared" si="22"/>
        <v>10</v>
      </c>
      <c r="Y54" s="70">
        <f t="shared" si="22"/>
        <v>2</v>
      </c>
      <c r="Z54" s="70">
        <f>MAXA(Z19:Z28)</f>
        <v>9.3000000000000007</v>
      </c>
      <c r="AA54" s="70">
        <f t="shared" si="22"/>
        <v>0</v>
      </c>
      <c r="AB54" s="70">
        <f t="shared" si="22"/>
        <v>3.97</v>
      </c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71"/>
    </row>
    <row r="55" spans="1:39" s="72" customFormat="1">
      <c r="A55" s="69" t="s">
        <v>20</v>
      </c>
      <c r="B55" s="70">
        <f t="shared" ref="B55:AB55" si="23">MINA(B19:B28)</f>
        <v>4.9000000000000004</v>
      </c>
      <c r="C55" s="70">
        <f t="shared" si="23"/>
        <v>14.6</v>
      </c>
      <c r="D55" s="70">
        <f t="shared" si="23"/>
        <v>-0.5</v>
      </c>
      <c r="E55" s="70">
        <f t="shared" si="23"/>
        <v>0</v>
      </c>
      <c r="F55" s="70">
        <f t="shared" si="23"/>
        <v>-2.6</v>
      </c>
      <c r="G55" s="70">
        <f t="shared" si="23"/>
        <v>1.9</v>
      </c>
      <c r="H55" s="70">
        <f t="shared" si="23"/>
        <v>4.9000000000000004</v>
      </c>
      <c r="I55" s="70">
        <f t="shared" si="23"/>
        <v>5.9</v>
      </c>
      <c r="J55" s="70">
        <f t="shared" si="23"/>
        <v>4.0999999999999996</v>
      </c>
      <c r="K55" s="70">
        <f t="shared" si="23"/>
        <v>-2.8</v>
      </c>
      <c r="L55" s="70">
        <f t="shared" si="23"/>
        <v>29</v>
      </c>
      <c r="M55" s="70">
        <f t="shared" si="23"/>
        <v>47</v>
      </c>
      <c r="N55" s="70">
        <f t="shared" si="23"/>
        <v>16</v>
      </c>
      <c r="O55" s="70">
        <f t="shared" si="23"/>
        <v>860.4</v>
      </c>
      <c r="P55" s="70">
        <f t="shared" si="23"/>
        <v>862.5</v>
      </c>
      <c r="Q55" s="70">
        <f t="shared" si="23"/>
        <v>857.8</v>
      </c>
      <c r="R55" s="70">
        <f t="shared" si="23"/>
        <v>0</v>
      </c>
      <c r="S55" s="70">
        <f t="shared" si="23"/>
        <v>1010</v>
      </c>
      <c r="T55" s="70">
        <f t="shared" si="23"/>
        <v>1014</v>
      </c>
      <c r="U55" s="70">
        <f t="shared" si="23"/>
        <v>0</v>
      </c>
      <c r="V55" s="70">
        <f t="shared" si="23"/>
        <v>0</v>
      </c>
      <c r="W55" s="70">
        <f t="shared" si="23"/>
        <v>1</v>
      </c>
      <c r="X55" s="70">
        <f t="shared" si="23"/>
        <v>10</v>
      </c>
      <c r="Y55" s="70">
        <f t="shared" si="23"/>
        <v>2</v>
      </c>
      <c r="Z55" s="70">
        <f>MINA(Z19:Z28)</f>
        <v>3.3</v>
      </c>
      <c r="AA55" s="70">
        <f t="shared" si="23"/>
        <v>0</v>
      </c>
      <c r="AB55" s="70">
        <f t="shared" si="23"/>
        <v>1.71</v>
      </c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71"/>
    </row>
    <row r="56" spans="1:39">
      <c r="A56" s="20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11"/>
      <c r="AA56" s="6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5"/>
    </row>
    <row r="57" spans="1:39" s="75" customFormat="1">
      <c r="A57" s="76" t="s">
        <v>31</v>
      </c>
      <c r="B57" s="73">
        <f t="shared" ref="B57:AB57" si="24">SUM(B29:B39)</f>
        <v>92.799999999999983</v>
      </c>
      <c r="C57" s="73">
        <f t="shared" si="24"/>
        <v>159.59999999999997</v>
      </c>
      <c r="D57" s="73">
        <f t="shared" si="24"/>
        <v>6.4</v>
      </c>
      <c r="E57" s="73">
        <f t="shared" si="24"/>
        <v>153.19999999999999</v>
      </c>
      <c r="F57" s="73">
        <f t="shared" si="24"/>
        <v>-3.9</v>
      </c>
      <c r="G57" s="73">
        <f t="shared" si="24"/>
        <v>51.4</v>
      </c>
      <c r="H57" s="73">
        <f t="shared" si="24"/>
        <v>65.199999999999989</v>
      </c>
      <c r="I57" s="73">
        <f t="shared" si="24"/>
        <v>74.3</v>
      </c>
      <c r="J57" s="73">
        <f t="shared" si="24"/>
        <v>54.499999999999993</v>
      </c>
      <c r="K57" s="73">
        <f t="shared" si="24"/>
        <v>-6.9</v>
      </c>
      <c r="L57" s="73">
        <f t="shared" si="24"/>
        <v>571</v>
      </c>
      <c r="M57" s="73">
        <f t="shared" si="24"/>
        <v>819</v>
      </c>
      <c r="N57" s="73">
        <f t="shared" si="24"/>
        <v>389</v>
      </c>
      <c r="O57" s="73">
        <f t="shared" si="24"/>
        <v>9472.2000000000007</v>
      </c>
      <c r="P57" s="73">
        <f t="shared" si="24"/>
        <v>9495.6999999999989</v>
      </c>
      <c r="Q57" s="73">
        <f t="shared" si="24"/>
        <v>9447.0999999999985</v>
      </c>
      <c r="R57" s="73">
        <f t="shared" si="24"/>
        <v>48.60000000000025</v>
      </c>
      <c r="S57" s="73">
        <f t="shared" si="24"/>
        <v>11165.6</v>
      </c>
      <c r="T57" s="73">
        <f t="shared" si="24"/>
        <v>11201.4</v>
      </c>
      <c r="U57" s="73">
        <f t="shared" si="24"/>
        <v>11119.9</v>
      </c>
      <c r="V57" s="73">
        <f t="shared" si="24"/>
        <v>81.499999999999886</v>
      </c>
      <c r="W57" s="73">
        <f t="shared" si="24"/>
        <v>32</v>
      </c>
      <c r="X57" s="73">
        <f t="shared" si="24"/>
        <v>110</v>
      </c>
      <c r="Y57" s="73">
        <f t="shared" si="24"/>
        <v>22</v>
      </c>
      <c r="Z57" s="73">
        <f>SUM(Z29:Z39)</f>
        <v>68.199999999999989</v>
      </c>
      <c r="AA57" s="73">
        <f t="shared" si="24"/>
        <v>7</v>
      </c>
      <c r="AB57" s="73">
        <f t="shared" si="24"/>
        <v>33.339999999999996</v>
      </c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74"/>
    </row>
    <row r="58" spans="1:39" s="75" customFormat="1">
      <c r="A58" s="76" t="s">
        <v>32</v>
      </c>
      <c r="B58" s="73">
        <f t="shared" ref="B58:AB58" si="25">AVERAGEA(B29:B39)</f>
        <v>8.4363636363636356</v>
      </c>
      <c r="C58" s="73">
        <f t="shared" si="25"/>
        <v>14.509090909090906</v>
      </c>
      <c r="D58" s="73">
        <f t="shared" si="25"/>
        <v>0.5818181818181819</v>
      </c>
      <c r="E58" s="73">
        <f t="shared" si="25"/>
        <v>13.927272727272726</v>
      </c>
      <c r="F58" s="73">
        <f t="shared" si="25"/>
        <v>-0.35454545454545455</v>
      </c>
      <c r="G58" s="73">
        <f t="shared" si="25"/>
        <v>4.6727272727272728</v>
      </c>
      <c r="H58" s="73">
        <f t="shared" si="25"/>
        <v>5.9272727272727259</v>
      </c>
      <c r="I58" s="73">
        <f t="shared" si="25"/>
        <v>6.754545454545454</v>
      </c>
      <c r="J58" s="73">
        <f t="shared" si="25"/>
        <v>4.9545454545454541</v>
      </c>
      <c r="K58" s="73">
        <f t="shared" si="25"/>
        <v>-0.62727272727272732</v>
      </c>
      <c r="L58" s="73">
        <f t="shared" si="25"/>
        <v>51.909090909090907</v>
      </c>
      <c r="M58" s="73">
        <f t="shared" si="25"/>
        <v>74.454545454545453</v>
      </c>
      <c r="N58" s="73">
        <f t="shared" si="25"/>
        <v>35.363636363636367</v>
      </c>
      <c r="O58" s="73">
        <f t="shared" si="25"/>
        <v>861.10909090909092</v>
      </c>
      <c r="P58" s="73">
        <f t="shared" si="25"/>
        <v>863.24545454545444</v>
      </c>
      <c r="Q58" s="73">
        <f t="shared" si="25"/>
        <v>858.82727272727254</v>
      </c>
      <c r="R58" s="73">
        <f t="shared" si="25"/>
        <v>4.4181818181818411</v>
      </c>
      <c r="S58" s="73">
        <f t="shared" si="25"/>
        <v>1015.0545454545455</v>
      </c>
      <c r="T58" s="73">
        <f t="shared" si="25"/>
        <v>1018.3090909090909</v>
      </c>
      <c r="U58" s="73">
        <f t="shared" si="25"/>
        <v>1010.9</v>
      </c>
      <c r="V58" s="73">
        <f t="shared" si="25"/>
        <v>7.4090909090908985</v>
      </c>
      <c r="W58" s="73">
        <f t="shared" si="25"/>
        <v>4</v>
      </c>
      <c r="X58" s="73">
        <f t="shared" si="25"/>
        <v>10</v>
      </c>
      <c r="Y58" s="73">
        <f t="shared" si="25"/>
        <v>2</v>
      </c>
      <c r="Z58" s="73">
        <f>AVERAGEA(Z29:Z39)</f>
        <v>6.1999999999999993</v>
      </c>
      <c r="AA58" s="73">
        <f t="shared" si="25"/>
        <v>0.63636363636363635</v>
      </c>
      <c r="AB58" s="73">
        <f t="shared" si="25"/>
        <v>3.0309090909090908</v>
      </c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74"/>
    </row>
    <row r="59" spans="1:39" s="75" customFormat="1">
      <c r="A59" s="76" t="s">
        <v>19</v>
      </c>
      <c r="B59" s="73">
        <f t="shared" ref="B59:AB59" si="26">MAXA(B29:B39)</f>
        <v>13.1</v>
      </c>
      <c r="C59" s="73">
        <f t="shared" si="26"/>
        <v>19.8</v>
      </c>
      <c r="D59" s="73">
        <f t="shared" si="26"/>
        <v>5.0999999999999996</v>
      </c>
      <c r="E59" s="73">
        <f t="shared" si="26"/>
        <v>20</v>
      </c>
      <c r="F59" s="73">
        <f t="shared" si="26"/>
        <v>5.6</v>
      </c>
      <c r="G59" s="73">
        <f t="shared" si="26"/>
        <v>7.7</v>
      </c>
      <c r="H59" s="73">
        <f t="shared" si="26"/>
        <v>9.8000000000000007</v>
      </c>
      <c r="I59" s="73">
        <f t="shared" si="26"/>
        <v>10.8</v>
      </c>
      <c r="J59" s="73">
        <f t="shared" si="26"/>
        <v>8.1</v>
      </c>
      <c r="K59" s="73">
        <f t="shared" si="26"/>
        <v>6.7</v>
      </c>
      <c r="L59" s="73">
        <f t="shared" si="26"/>
        <v>86</v>
      </c>
      <c r="M59" s="73">
        <f t="shared" si="26"/>
        <v>94</v>
      </c>
      <c r="N59" s="73">
        <f t="shared" si="26"/>
        <v>70</v>
      </c>
      <c r="O59" s="73">
        <f t="shared" si="26"/>
        <v>866.6</v>
      </c>
      <c r="P59" s="73">
        <f t="shared" si="26"/>
        <v>870.6</v>
      </c>
      <c r="Q59" s="73">
        <f t="shared" si="26"/>
        <v>864.1</v>
      </c>
      <c r="R59" s="73">
        <f t="shared" si="26"/>
        <v>7.8000000000000682</v>
      </c>
      <c r="S59" s="73">
        <f t="shared" si="26"/>
        <v>1023.7</v>
      </c>
      <c r="T59" s="73">
        <f t="shared" si="26"/>
        <v>1026.0999999999999</v>
      </c>
      <c r="U59" s="73">
        <f t="shared" si="26"/>
        <v>1021.6</v>
      </c>
      <c r="V59" s="73">
        <f t="shared" si="26"/>
        <v>11.299999999999955</v>
      </c>
      <c r="W59" s="73">
        <f t="shared" si="26"/>
        <v>6</v>
      </c>
      <c r="X59" s="73">
        <f t="shared" si="26"/>
        <v>10</v>
      </c>
      <c r="Y59" s="73">
        <f t="shared" si="26"/>
        <v>2</v>
      </c>
      <c r="Z59" s="73">
        <f>MAXA(Z29:Z39)</f>
        <v>9.3000000000000007</v>
      </c>
      <c r="AA59" s="73">
        <f t="shared" si="26"/>
        <v>7</v>
      </c>
      <c r="AB59" s="73">
        <f t="shared" si="26"/>
        <v>7.95</v>
      </c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74"/>
    </row>
    <row r="60" spans="1:39" s="75" customFormat="1">
      <c r="A60" s="76" t="s">
        <v>20</v>
      </c>
      <c r="B60" s="73">
        <f t="shared" ref="B60:AB60" si="27">MINA(B29:B39)</f>
        <v>3.8</v>
      </c>
      <c r="C60" s="73">
        <f t="shared" si="27"/>
        <v>1.1000000000000001</v>
      </c>
      <c r="D60" s="73">
        <f t="shared" si="27"/>
        <v>-3.6</v>
      </c>
      <c r="E60" s="73">
        <f t="shared" si="27"/>
        <v>3.7</v>
      </c>
      <c r="F60" s="73">
        <f t="shared" si="27"/>
        <v>-5.3</v>
      </c>
      <c r="G60" s="73">
        <f t="shared" si="27"/>
        <v>-0.4</v>
      </c>
      <c r="H60" s="73">
        <f t="shared" si="27"/>
        <v>4.4000000000000004</v>
      </c>
      <c r="I60" s="73">
        <f t="shared" si="27"/>
        <v>4.9000000000000004</v>
      </c>
      <c r="J60" s="73">
        <f t="shared" si="27"/>
        <v>3.3</v>
      </c>
      <c r="K60" s="73">
        <f t="shared" si="27"/>
        <v>-4.0999999999999996</v>
      </c>
      <c r="L60" s="73">
        <f t="shared" si="27"/>
        <v>33</v>
      </c>
      <c r="M60" s="73">
        <f t="shared" si="27"/>
        <v>40</v>
      </c>
      <c r="N60" s="73">
        <f t="shared" si="27"/>
        <v>24</v>
      </c>
      <c r="O60" s="73">
        <f t="shared" si="27"/>
        <v>850.6</v>
      </c>
      <c r="P60" s="73">
        <f t="shared" si="27"/>
        <v>853</v>
      </c>
      <c r="Q60" s="73">
        <f t="shared" si="27"/>
        <v>849.3</v>
      </c>
      <c r="R60" s="73">
        <f t="shared" si="27"/>
        <v>2</v>
      </c>
      <c r="S60" s="73">
        <f t="shared" si="27"/>
        <v>998.8</v>
      </c>
      <c r="T60" s="73">
        <f t="shared" si="27"/>
        <v>1001.3</v>
      </c>
      <c r="U60" s="73">
        <f t="shared" si="27"/>
        <v>996.5</v>
      </c>
      <c r="V60" s="73">
        <f t="shared" si="27"/>
        <v>3</v>
      </c>
      <c r="W60" s="73">
        <f t="shared" si="27"/>
        <v>1</v>
      </c>
      <c r="X60" s="73">
        <f t="shared" si="27"/>
        <v>10</v>
      </c>
      <c r="Y60" s="73">
        <f t="shared" si="27"/>
        <v>2</v>
      </c>
      <c r="Z60" s="73">
        <f>MINA(Z29:Z39)</f>
        <v>0.3</v>
      </c>
      <c r="AA60" s="73">
        <f t="shared" si="27"/>
        <v>0</v>
      </c>
      <c r="AB60" s="73">
        <f t="shared" si="27"/>
        <v>1.1399999999999999</v>
      </c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74"/>
    </row>
    <row r="61" spans="1:39">
      <c r="Z61" s="19"/>
    </row>
    <row r="62" spans="1:39">
      <c r="Z62" s="19"/>
    </row>
    <row r="63" spans="1:39">
      <c r="A63" s="142" t="s">
        <v>49</v>
      </c>
      <c r="B63" s="142"/>
      <c r="C63" s="142"/>
      <c r="D63" s="142"/>
      <c r="E63" s="142"/>
      <c r="F63" s="142"/>
      <c r="G63" s="49">
        <v>637.20000000000005</v>
      </c>
      <c r="H63" s="1" t="s">
        <v>48</v>
      </c>
    </row>
    <row r="66" spans="1:5">
      <c r="A66" s="64"/>
      <c r="B66" s="137" t="s">
        <v>44</v>
      </c>
      <c r="C66" s="137"/>
      <c r="D66" s="137"/>
      <c r="E66" s="137"/>
    </row>
    <row r="68" spans="1:5">
      <c r="A68" s="68"/>
      <c r="B68" s="137" t="s">
        <v>45</v>
      </c>
      <c r="C68" s="137"/>
      <c r="D68" s="137"/>
      <c r="E68" s="137"/>
    </row>
    <row r="70" spans="1:5">
      <c r="A70" s="72"/>
      <c r="B70" s="137" t="s">
        <v>46</v>
      </c>
      <c r="C70" s="137"/>
      <c r="D70" s="137"/>
      <c r="E70" s="137"/>
    </row>
    <row r="72" spans="1:5">
      <c r="A72" s="75"/>
      <c r="B72" s="137" t="s">
        <v>47</v>
      </c>
      <c r="C72" s="137"/>
      <c r="D72" s="137"/>
      <c r="E72" s="137"/>
    </row>
  </sheetData>
  <mergeCells count="15">
    <mergeCell ref="B68:E68"/>
    <mergeCell ref="B70:E70"/>
    <mergeCell ref="B72:E72"/>
    <mergeCell ref="AC6:AK6"/>
    <mergeCell ref="AY7:AZ7"/>
    <mergeCell ref="BC7:BD7"/>
    <mergeCell ref="A63:F63"/>
    <mergeCell ref="B66:E66"/>
    <mergeCell ref="A1:BA1"/>
    <mergeCell ref="A2:BA2"/>
    <mergeCell ref="A3:BA3"/>
    <mergeCell ref="A4:BA4"/>
    <mergeCell ref="D5:I5"/>
    <mergeCell ref="AC5:AL5"/>
    <mergeCell ref="BA7:BB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</vt:i4>
      </vt:variant>
    </vt:vector>
  </HeadingPairs>
  <TitlesOfParts>
    <vt:vector size="16" baseType="lpstr">
      <vt:lpstr>JUNIO</vt:lpstr>
      <vt:lpstr>JULIO</vt:lpstr>
      <vt:lpstr>AGOSTO</vt:lpstr>
      <vt:lpstr>SEPTIEMBRE</vt:lpstr>
      <vt:lpstr>OCTUBRE</vt:lpstr>
      <vt:lpstr>NOVIEMBRE</vt:lpstr>
      <vt:lpstr>DICIEMBRE</vt:lpstr>
      <vt:lpstr>Hoja7</vt:lpstr>
      <vt:lpstr>Hoja8</vt:lpstr>
      <vt:lpstr>Hoja9</vt:lpstr>
      <vt:lpstr>Hoja10</vt:lpstr>
      <vt:lpstr>Hoja11</vt:lpstr>
      <vt:lpstr>Hoja12</vt:lpstr>
      <vt:lpstr>Hoja13</vt:lpstr>
      <vt:lpstr>Hoja14</vt:lpstr>
      <vt:lpstr>JULIO!Área_de_impresión</vt:lpstr>
    </vt:vector>
  </TitlesOfParts>
  <Company>Comisión Nacional del Agua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Comisión Nacional del Agua</dc:creator>
  <cp:lastModifiedBy>mvalenzuela</cp:lastModifiedBy>
  <cp:lastPrinted>2005-01-03T05:27:09Z</cp:lastPrinted>
  <dcterms:created xsi:type="dcterms:W3CDTF">1998-01-13T17:15:35Z</dcterms:created>
  <dcterms:modified xsi:type="dcterms:W3CDTF">2010-07-23T19:26:48Z</dcterms:modified>
</cp:coreProperties>
</file>